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fca\AC\Temp\"/>
    </mc:Choice>
  </mc:AlternateContent>
  <xr:revisionPtr revIDLastSave="0" documentId="8_{10CA312D-EC0D-4975-A587-069C9B6D5198}" xr6:coauthVersionLast="47" xr6:coauthVersionMax="47" xr10:uidLastSave="{00000000-0000-0000-0000-000000000000}"/>
  <bookViews>
    <workbookView xWindow="-60" yWindow="-60" windowWidth="15480" windowHeight="11640" firstSheet="12" activeTab="12" xr2:uid="{00000000-000D-0000-FFFF-FFFF00000000}"/>
  </bookViews>
  <sheets>
    <sheet name="1 melléklet" sheetId="15" r:id="rId1"/>
    <sheet name="2.melléklet" sheetId="4" r:id="rId2"/>
    <sheet name="3.melléklet" sheetId="9" r:id="rId3"/>
    <sheet name="4.melléklet" sheetId="5" r:id="rId4"/>
    <sheet name="5.melléklet" sheetId="6" r:id="rId5"/>
    <sheet name="6.melléklet" sheetId="2" r:id="rId6"/>
    <sheet name="7.melléklet" sheetId="7" r:id="rId7"/>
    <sheet name="8.melléklet" sheetId="3" r:id="rId8"/>
    <sheet name="9.melléklet" sheetId="10" r:id="rId9"/>
    <sheet name="10. melléklet" sheetId="11" r:id="rId10"/>
    <sheet name="11.melléklet" sheetId="12" r:id="rId11"/>
    <sheet name="12. melléklet" sheetId="13" r:id="rId12"/>
    <sheet name="13.  melléklet" sheetId="14" r:id="rId13"/>
  </sheets>
  <definedNames>
    <definedName name="_xlnm.Print_Area" localSheetId="0">'1 melléklet'!$A$2:$F$55</definedName>
    <definedName name="_xlnm.Print_Area" localSheetId="11">'12. melléklet'!$A$1:$Q$32</definedName>
    <definedName name="_xlnm.Print_Area" localSheetId="12">'13.  melléklet'!$A$1:$F$38</definedName>
    <definedName name="_xlnm.Print_Area" localSheetId="1">'2.melléklet'!$A$1:$R$36</definedName>
    <definedName name="_xlnm.Print_Area" localSheetId="3">'4.melléklet'!$A$1:$J$53</definedName>
    <definedName name="_xlnm.Print_Area" localSheetId="4">'5.melléklet'!$A$1:$H$35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F34" i="14"/>
  <c r="F37" i="14"/>
  <c r="Q31" i="13"/>
  <c r="Q16" i="13"/>
  <c r="Q17" i="13"/>
  <c r="Q18" i="13"/>
  <c r="Q15" i="13"/>
  <c r="H23" i="6"/>
  <c r="H35" i="6" s="1"/>
  <c r="O15" i="11"/>
  <c r="O16" i="11"/>
  <c r="O17" i="11"/>
  <c r="O18" i="11"/>
  <c r="O19" i="11"/>
  <c r="O20" i="11"/>
  <c r="O21" i="11"/>
  <c r="O23" i="11"/>
  <c r="O24" i="11"/>
  <c r="O25" i="11"/>
  <c r="O26" i="11"/>
  <c r="O27" i="11"/>
  <c r="O28" i="11"/>
  <c r="O29" i="11"/>
  <c r="O30" i="11"/>
  <c r="O14" i="11"/>
  <c r="N15" i="11"/>
  <c r="N16" i="11"/>
  <c r="N17" i="11"/>
  <c r="N18" i="11"/>
  <c r="N19" i="11"/>
  <c r="N21" i="11"/>
  <c r="N23" i="11"/>
  <c r="N24" i="11"/>
  <c r="N26" i="11"/>
  <c r="N27" i="11"/>
  <c r="N28" i="11"/>
  <c r="N29" i="11"/>
  <c r="N30" i="11"/>
  <c r="N14" i="11"/>
  <c r="G31" i="11"/>
  <c r="I22" i="11"/>
  <c r="O22" i="11" s="1"/>
  <c r="P24" i="2"/>
  <c r="P16" i="2"/>
  <c r="I34" i="5"/>
  <c r="I46" i="5"/>
  <c r="I51" i="5"/>
  <c r="I53" i="5" s="1"/>
  <c r="H51" i="5"/>
  <c r="H46" i="5"/>
  <c r="H53" i="5" s="1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9" i="4"/>
  <c r="F29" i="4"/>
  <c r="I49" i="9"/>
  <c r="I46" i="9"/>
  <c r="I42" i="9"/>
  <c r="I51" i="9" s="1"/>
  <c r="H42" i="9"/>
  <c r="P29" i="4"/>
  <c r="P36" i="4" s="1"/>
  <c r="N29" i="4"/>
  <c r="N36" i="4" s="1"/>
  <c r="L29" i="4"/>
  <c r="L36" i="4"/>
  <c r="R32" i="4"/>
  <c r="R33" i="4"/>
  <c r="R34" i="4"/>
  <c r="R31" i="4"/>
  <c r="R35" i="4" s="1"/>
  <c r="Q34" i="4"/>
  <c r="Q32" i="4"/>
  <c r="Q33" i="4"/>
  <c r="Q31" i="4"/>
  <c r="Q35" i="4" s="1"/>
  <c r="F35" i="4"/>
  <c r="E35" i="4"/>
  <c r="F22" i="14"/>
  <c r="F18" i="14"/>
  <c r="L14" i="12"/>
  <c r="L23" i="12" s="1"/>
  <c r="F14" i="12"/>
  <c r="F23" i="12" s="1"/>
  <c r="I11" i="11"/>
  <c r="J24" i="3"/>
  <c r="J18" i="3"/>
  <c r="J12" i="3"/>
  <c r="J29" i="3" s="1"/>
  <c r="J31" i="3" s="1"/>
  <c r="H16" i="7"/>
  <c r="I25" i="9"/>
  <c r="I21" i="9"/>
  <c r="I17" i="9"/>
  <c r="F49" i="15"/>
  <c r="E49" i="15"/>
  <c r="F44" i="15"/>
  <c r="E44" i="15"/>
  <c r="F40" i="15"/>
  <c r="E40" i="15"/>
  <c r="E51" i="15"/>
  <c r="E54" i="15"/>
  <c r="E32" i="15"/>
  <c r="F28" i="15"/>
  <c r="E28" i="15"/>
  <c r="F19" i="15"/>
  <c r="F30" i="15"/>
  <c r="F53" i="15"/>
  <c r="E19" i="15"/>
  <c r="E30" i="15"/>
  <c r="E53" i="15"/>
  <c r="I11" i="9"/>
  <c r="I37" i="9" s="1"/>
  <c r="I53" i="9" s="1"/>
  <c r="H29" i="4"/>
  <c r="H36" i="4" s="1"/>
  <c r="J29" i="4"/>
  <c r="J36" i="4" s="1"/>
  <c r="H17" i="9"/>
  <c r="I15" i="5"/>
  <c r="I10" i="5" s="1"/>
  <c r="I23" i="5"/>
  <c r="H51" i="9"/>
  <c r="O16" i="2"/>
  <c r="I12" i="3"/>
  <c r="G11" i="7"/>
  <c r="K35" i="4"/>
  <c r="O11" i="2"/>
  <c r="O12" i="2"/>
  <c r="O13" i="2"/>
  <c r="O14" i="2"/>
  <c r="O15" i="2"/>
  <c r="O17" i="2"/>
  <c r="O18" i="2"/>
  <c r="O19" i="2"/>
  <c r="O20" i="2"/>
  <c r="O21" i="2"/>
  <c r="O22" i="2"/>
  <c r="O23" i="2"/>
  <c r="O24" i="2"/>
  <c r="O25" i="2"/>
  <c r="O26" i="2"/>
  <c r="O10" i="2"/>
  <c r="G27" i="2"/>
  <c r="G31" i="2"/>
  <c r="Q28" i="13"/>
  <c r="E18" i="14"/>
  <c r="H11" i="11"/>
  <c r="G16" i="7"/>
  <c r="G23" i="7" s="1"/>
  <c r="Q12" i="4"/>
  <c r="K29" i="4"/>
  <c r="K36" i="4" s="1"/>
  <c r="E29" i="4"/>
  <c r="Q27" i="4"/>
  <c r="Q26" i="4"/>
  <c r="Q30" i="13"/>
  <c r="F11" i="11"/>
  <c r="I24" i="3"/>
  <c r="I29" i="3" s="1"/>
  <c r="I31" i="3" s="1"/>
  <c r="H15" i="5"/>
  <c r="E30" i="14"/>
  <c r="E34" i="14"/>
  <c r="E37" i="14"/>
  <c r="E22" i="14"/>
  <c r="E24" i="14"/>
  <c r="E36" i="14"/>
  <c r="F14" i="13"/>
  <c r="F19" i="13"/>
  <c r="H14" i="13"/>
  <c r="H19" i="13"/>
  <c r="J14" i="13"/>
  <c r="J19" i="13"/>
  <c r="L14" i="13"/>
  <c r="L19" i="13"/>
  <c r="N14" i="13"/>
  <c r="N19" i="13"/>
  <c r="P14" i="13"/>
  <c r="P19" i="13"/>
  <c r="F29" i="13"/>
  <c r="F32" i="13"/>
  <c r="G29" i="13"/>
  <c r="G32" i="13"/>
  <c r="H29" i="13"/>
  <c r="H32" i="13"/>
  <c r="I29" i="13"/>
  <c r="I32" i="13"/>
  <c r="J29" i="13"/>
  <c r="J32" i="13"/>
  <c r="K29" i="13"/>
  <c r="K32" i="13"/>
  <c r="L29" i="13"/>
  <c r="L32" i="13"/>
  <c r="M29" i="13"/>
  <c r="M32" i="13"/>
  <c r="N29" i="13"/>
  <c r="N32" i="13"/>
  <c r="O29" i="13"/>
  <c r="O32" i="13"/>
  <c r="P29" i="13"/>
  <c r="P32" i="13"/>
  <c r="E29" i="13"/>
  <c r="E32" i="13"/>
  <c r="Q27" i="13"/>
  <c r="H14" i="12"/>
  <c r="H23" i="7"/>
  <c r="G23" i="6"/>
  <c r="H11" i="9"/>
  <c r="H37" i="9"/>
  <c r="M29" i="4"/>
  <c r="M36" i="4"/>
  <c r="O29" i="4"/>
  <c r="O36" i="4"/>
  <c r="Q26" i="13"/>
  <c r="Q25" i="13"/>
  <c r="Q24" i="13"/>
  <c r="Q23" i="13"/>
  <c r="Q22" i="13"/>
  <c r="Q21" i="13"/>
  <c r="Q13" i="13"/>
  <c r="O14" i="13"/>
  <c r="O19" i="13"/>
  <c r="M14" i="13"/>
  <c r="M19" i="13"/>
  <c r="K14" i="13"/>
  <c r="K19" i="13"/>
  <c r="I14" i="13"/>
  <c r="I19" i="13"/>
  <c r="G14" i="13"/>
  <c r="G19" i="13"/>
  <c r="E14" i="13"/>
  <c r="E19" i="13"/>
  <c r="Q11" i="13"/>
  <c r="Q10" i="13"/>
  <c r="Q9" i="13"/>
  <c r="F20" i="11"/>
  <c r="H27" i="2"/>
  <c r="H31" i="2"/>
  <c r="I27" i="2"/>
  <c r="I31" i="2"/>
  <c r="J27" i="2"/>
  <c r="J31" i="2"/>
  <c r="K27" i="2"/>
  <c r="K31" i="2"/>
  <c r="L27" i="2"/>
  <c r="L31" i="2"/>
  <c r="M27" i="2"/>
  <c r="M31" i="2"/>
  <c r="N27" i="2"/>
  <c r="N31" i="2"/>
  <c r="P20" i="2"/>
  <c r="P21" i="2"/>
  <c r="P22" i="2"/>
  <c r="P23" i="2"/>
  <c r="P25" i="2"/>
  <c r="G29" i="4"/>
  <c r="G36" i="4"/>
  <c r="H20" i="11"/>
  <c r="H17" i="10"/>
  <c r="N17" i="10"/>
  <c r="H22" i="11"/>
  <c r="N22" i="11" s="1"/>
  <c r="L10" i="10"/>
  <c r="L25" i="10"/>
  <c r="L27" i="10"/>
  <c r="H25" i="11"/>
  <c r="N25" i="11" s="1"/>
  <c r="J21" i="10"/>
  <c r="J25" i="10"/>
  <c r="J27" i="10"/>
  <c r="H13" i="10"/>
  <c r="H25" i="10"/>
  <c r="H27" i="10"/>
  <c r="J11" i="11"/>
  <c r="J20" i="11"/>
  <c r="D25" i="10"/>
  <c r="D27" i="10"/>
  <c r="F25" i="10"/>
  <c r="F27" i="10"/>
  <c r="K27" i="10"/>
  <c r="I27" i="10"/>
  <c r="G27" i="10"/>
  <c r="E27" i="10"/>
  <c r="P13" i="2"/>
  <c r="P14" i="2"/>
  <c r="P15" i="2"/>
  <c r="P12" i="2"/>
  <c r="P11" i="2"/>
  <c r="P17" i="2"/>
  <c r="P18" i="2"/>
  <c r="P19" i="2"/>
  <c r="P10" i="2"/>
  <c r="P26" i="2"/>
  <c r="E31" i="2"/>
  <c r="Q16" i="4"/>
  <c r="L31" i="11"/>
  <c r="G14" i="6"/>
  <c r="G35" i="6"/>
  <c r="Q9" i="4"/>
  <c r="I29" i="4"/>
  <c r="I36" i="4"/>
  <c r="Q12" i="13"/>
  <c r="H20" i="5"/>
  <c r="H10" i="5"/>
  <c r="H23" i="5"/>
  <c r="N13" i="10"/>
  <c r="N10" i="10"/>
  <c r="N25" i="10" s="1"/>
  <c r="N27" i="10" s="1"/>
  <c r="R29" i="4"/>
  <c r="R36" i="4"/>
  <c r="E36" i="4"/>
  <c r="H53" i="9"/>
  <c r="E55" i="15"/>
  <c r="E11" i="15"/>
  <c r="F51" i="15"/>
  <c r="F54" i="15"/>
  <c r="F55" i="15"/>
  <c r="F11" i="15"/>
  <c r="Q29" i="4"/>
  <c r="Q36" i="4"/>
  <c r="H31" i="11"/>
  <c r="J31" i="11"/>
  <c r="N11" i="11"/>
  <c r="P27" i="2"/>
  <c r="P31" i="2"/>
  <c r="O27" i="2"/>
  <c r="O31" i="2"/>
  <c r="Q29" i="13"/>
  <c r="Q32" i="13"/>
  <c r="Q14" i="13"/>
  <c r="Q19" i="13"/>
  <c r="F24" i="14"/>
  <c r="F36" i="14"/>
  <c r="N31" i="11" l="1"/>
  <c r="N20" i="11"/>
  <c r="F36" i="4"/>
  <c r="O11" i="11"/>
</calcChain>
</file>

<file path=xl/sharedStrings.xml><?xml version="1.0" encoding="utf-8"?>
<sst xmlns="http://schemas.openxmlformats.org/spreadsheetml/2006/main" count="932" uniqueCount="373">
  <si>
    <t>BÁND KÖZSÉG ÖNKORMÁNYZATA</t>
  </si>
  <si>
    <t>MŰKÖDÉSI ÉS FELHALMOZÁSI BEVÉTELEK ÉS KIADÁSOK</t>
  </si>
  <si>
    <t xml:space="preserve">    </t>
  </si>
  <si>
    <t>ÖSSZESÍTETT (MÉRLEGSZERŰ) ELŐIRÁNYZATA</t>
  </si>
  <si>
    <t>Önkormányzat és Óvoda összesen</t>
  </si>
  <si>
    <t>E: eredeti előirányzat, M: módosított előirányzat</t>
  </si>
  <si>
    <t>A</t>
  </si>
  <si>
    <t>B</t>
  </si>
  <si>
    <t>D</t>
  </si>
  <si>
    <t>1.</t>
  </si>
  <si>
    <t>Megnevezés</t>
  </si>
  <si>
    <t>E</t>
  </si>
  <si>
    <t>M</t>
  </si>
  <si>
    <t>2.</t>
  </si>
  <si>
    <t>KÖLTSÉGVETÉSI BEVÉTELEK</t>
  </si>
  <si>
    <t>3.</t>
  </si>
  <si>
    <t>ebből:</t>
  </si>
  <si>
    <t>4.</t>
  </si>
  <si>
    <t>Működési bevételek</t>
  </si>
  <si>
    <t>5.</t>
  </si>
  <si>
    <t>Közhatalmi bevételek</t>
  </si>
  <si>
    <t>6.</t>
  </si>
  <si>
    <t>Költségvetési támogatás</t>
  </si>
  <si>
    <t>7.</t>
  </si>
  <si>
    <t>Mükődési célú támogatások bevételei</t>
  </si>
  <si>
    <t>8.</t>
  </si>
  <si>
    <t>Működési bev.- Óvoda Egyéb tám. ÁH belülről</t>
  </si>
  <si>
    <t>9.</t>
  </si>
  <si>
    <t>Működési bev.- Óvoda étk. térítési díjak, egyéb</t>
  </si>
  <si>
    <t>10.</t>
  </si>
  <si>
    <t>11.</t>
  </si>
  <si>
    <t>12.</t>
  </si>
  <si>
    <t>Felhalmozási bevételek</t>
  </si>
  <si>
    <t>13.</t>
  </si>
  <si>
    <t>14.</t>
  </si>
  <si>
    <t>15.</t>
  </si>
  <si>
    <t>FINANSZÍROZÁSI BEVÉTELEK</t>
  </si>
  <si>
    <t>16.</t>
  </si>
  <si>
    <t>Belföldi értékpapírok bevételei</t>
  </si>
  <si>
    <t>17.</t>
  </si>
  <si>
    <t>Előző évi pénzmaradvány</t>
  </si>
  <si>
    <t>18.</t>
  </si>
  <si>
    <t>Államháztartáson belüli megelőlegezések</t>
  </si>
  <si>
    <t>19.</t>
  </si>
  <si>
    <t>Finanszírozási bevételek</t>
  </si>
  <si>
    <t>21.</t>
  </si>
  <si>
    <t>22.</t>
  </si>
  <si>
    <t>BEVÉTELEK ÖSSZESEN</t>
  </si>
  <si>
    <t>23.</t>
  </si>
  <si>
    <t>24.</t>
  </si>
  <si>
    <t>KÖLTSÉGVETÉSI KIADÁSOK</t>
  </si>
  <si>
    <t>25.</t>
  </si>
  <si>
    <t>26.</t>
  </si>
  <si>
    <t>Személyi juttatások</t>
  </si>
  <si>
    <t>27.</t>
  </si>
  <si>
    <t>Szociális hozzájárulási adó</t>
  </si>
  <si>
    <t>28.</t>
  </si>
  <si>
    <t>Dologi kiadások</t>
  </si>
  <si>
    <t>29.</t>
  </si>
  <si>
    <t>Ellátottak pénzbeni juttatásai</t>
  </si>
  <si>
    <t>30.</t>
  </si>
  <si>
    <t>Egyéb mükődési célú kiadások</t>
  </si>
  <si>
    <t>31.</t>
  </si>
  <si>
    <t>Tartalékok</t>
  </si>
  <si>
    <t>32.</t>
  </si>
  <si>
    <t>Működési kiadások</t>
  </si>
  <si>
    <t>33.</t>
  </si>
  <si>
    <t>34.</t>
  </si>
  <si>
    <t>Beruházások</t>
  </si>
  <si>
    <t>35.</t>
  </si>
  <si>
    <t>Felújítások</t>
  </si>
  <si>
    <t>36.</t>
  </si>
  <si>
    <t>Felhalmozási kiadások</t>
  </si>
  <si>
    <t>37.</t>
  </si>
  <si>
    <t>38.</t>
  </si>
  <si>
    <t>FINANSZÍROZÁSI KIADÁSOK</t>
  </si>
  <si>
    <t>39.</t>
  </si>
  <si>
    <t>Államháztartáson belüli megelőlegezések visszafiz.</t>
  </si>
  <si>
    <t>40.</t>
  </si>
  <si>
    <t>Központi, irányító szervi támogatások folyósítása</t>
  </si>
  <si>
    <t>41.</t>
  </si>
  <si>
    <t>Finanszírozási kiadások</t>
  </si>
  <si>
    <t>42.</t>
  </si>
  <si>
    <t>43.</t>
  </si>
  <si>
    <t>KIADÁSOK ÖSSZESEN</t>
  </si>
  <si>
    <t>44.</t>
  </si>
  <si>
    <t>45.</t>
  </si>
  <si>
    <t>BEVÉTELEK MINDÖSSZESEN</t>
  </si>
  <si>
    <t>46.</t>
  </si>
  <si>
    <t>KIADÁSOK MINDÖSSZESEN</t>
  </si>
  <si>
    <t>47.</t>
  </si>
  <si>
    <t>EGYENLEG</t>
  </si>
  <si>
    <t xml:space="preserve"> </t>
  </si>
  <si>
    <t>MŰKÖDÉSI, FINANSZÍROZÁSI  BEVÉTELEK ÖSSZESÍTETT ELŐIRÁNYZATA</t>
  </si>
  <si>
    <t>forintban</t>
  </si>
  <si>
    <t>C</t>
  </si>
  <si>
    <t>F</t>
  </si>
  <si>
    <t>G</t>
  </si>
  <si>
    <t>H</t>
  </si>
  <si>
    <t>Cím</t>
  </si>
  <si>
    <t>Alcím</t>
  </si>
  <si>
    <t>Intézm.bevételek</t>
  </si>
  <si>
    <t>Közhatalmi bev.</t>
  </si>
  <si>
    <t>Költsgvetési.tám.</t>
  </si>
  <si>
    <t>Átvett p.eszk, tám.</t>
  </si>
  <si>
    <t>Betét,értékpapír</t>
  </si>
  <si>
    <t xml:space="preserve">Pénzmaradvány                   </t>
  </si>
  <si>
    <t>Összesen</t>
  </si>
  <si>
    <t>I.  ÖNKORMÁNYZAT</t>
  </si>
  <si>
    <t>018010</t>
  </si>
  <si>
    <t>Önk. Elszámolásai a közp. Kg.v-el</t>
  </si>
  <si>
    <t>018030</t>
  </si>
  <si>
    <t>Támogatási célú finanszírozási m.</t>
  </si>
  <si>
    <t>011130</t>
  </si>
  <si>
    <t>Igazgatás</t>
  </si>
  <si>
    <t>013320</t>
  </si>
  <si>
    <t>Köztemető-fenntartás</t>
  </si>
  <si>
    <t>013350</t>
  </si>
  <si>
    <t>Az önkormányzati vagyonnal való gazdálkodással kapcsolatos feladatok</t>
  </si>
  <si>
    <t>041232</t>
  </si>
  <si>
    <t>Start-munka – Téli közfogl.</t>
  </si>
  <si>
    <t>041233</t>
  </si>
  <si>
    <t>Hosszabb időt.közfogl.</t>
  </si>
  <si>
    <t>064010</t>
  </si>
  <si>
    <t>Közvilágítás</t>
  </si>
  <si>
    <t>066020</t>
  </si>
  <si>
    <t>Községgazdálkodás</t>
  </si>
  <si>
    <t>082044</t>
  </si>
  <si>
    <t>Könyvtári szolgáltatások</t>
  </si>
  <si>
    <t>082092</t>
  </si>
  <si>
    <t xml:space="preserve">Közművelődés </t>
  </si>
  <si>
    <t>084031</t>
  </si>
  <si>
    <t>Civil szervezetek műk. tám.</t>
  </si>
  <si>
    <t>Betegséggel kapcs. pénzbeli ell.</t>
  </si>
  <si>
    <t>Munkanélküli aktív korúak ellátásai</t>
  </si>
  <si>
    <t>Háziorvosi ellátás</t>
  </si>
  <si>
    <t>20.</t>
  </si>
  <si>
    <t>Szociális étkeztetés</t>
  </si>
  <si>
    <t>Gyermekvédelmi pénzbeli és természetbeni ellátások</t>
  </si>
  <si>
    <t>Önkormányzati funkcióra nem sorolható bevételek</t>
  </si>
  <si>
    <t>Forgatási és befektetési célú finanszírozási m.</t>
  </si>
  <si>
    <t>I.CÍM ÖSSZESEN</t>
  </si>
  <si>
    <t>II. BÁND KÖZSÉG ÖNKORMÁNYZATA NÉMET NEMZETISÉGI NAPKÖZIOTTHONOS ÓVODÁJA</t>
  </si>
  <si>
    <t>091130</t>
  </si>
  <si>
    <t>Nemzetiségi óvodai nevelés</t>
  </si>
  <si>
    <t>096015</t>
  </si>
  <si>
    <t>Gyermekétkeztetés köznevelési int.ben</t>
  </si>
  <si>
    <t>096025</t>
  </si>
  <si>
    <t>Munkahelyi étk. Köznevelési int.ben</t>
  </si>
  <si>
    <t>900020</t>
  </si>
  <si>
    <t>Önk. funkcióra nem sorolható bevételei</t>
  </si>
  <si>
    <t>II.CÍM ÖSSZESEN</t>
  </si>
  <si>
    <t>MINDÖSSZESEN</t>
  </si>
  <si>
    <t xml:space="preserve">BÁND KÖZSÉG ÖNKORMÁNYZATA </t>
  </si>
  <si>
    <t>Intézményi működési bevételek jogcímenként</t>
  </si>
  <si>
    <t>2016.</t>
  </si>
  <si>
    <t xml:space="preserve">C </t>
  </si>
  <si>
    <t>CÍM</t>
  </si>
  <si>
    <t>ALCÍM</t>
  </si>
  <si>
    <t>MEGNEVEZÉS</t>
  </si>
  <si>
    <t>I.</t>
  </si>
  <si>
    <t>Kamatbevétel</t>
  </si>
  <si>
    <t>Egyéb műk.bev. (pl.esküvő díja)</t>
  </si>
  <si>
    <t>Készletértékesítés</t>
  </si>
  <si>
    <t>Közvetített szolgáltatás</t>
  </si>
  <si>
    <t>Az önk.vagyonnal való gazd.kapcs.felad.</t>
  </si>
  <si>
    <t>Bérleti díj, közterület használati díj</t>
  </si>
  <si>
    <t>Közvetített szolgáltatás ellenértéke</t>
  </si>
  <si>
    <t>Város és községgazdálkodás</t>
  </si>
  <si>
    <t>072111</t>
  </si>
  <si>
    <t>Háziorvosi alapellátás</t>
  </si>
  <si>
    <t>Közművelődés hagyományos köz.ért.g.</t>
  </si>
  <si>
    <t>Bérleti díj</t>
  </si>
  <si>
    <t>Önk. Funkcióra nem sorolható bevételek</t>
  </si>
  <si>
    <t>Egyéb bevétel, kamat</t>
  </si>
  <si>
    <t>900060</t>
  </si>
  <si>
    <t>Forgatási és befektetési c.fin.műv.</t>
  </si>
  <si>
    <t>Értékpapír beváltás</t>
  </si>
  <si>
    <t>I. Cím összesen</t>
  </si>
  <si>
    <t xml:space="preserve">II. </t>
  </si>
  <si>
    <t>BÁND KÖZSÉG ÖNKORMÁNYZATA NÉMET NEMZETISÉGI NAPKÖZIOTTHONOS ÓVODÁJA</t>
  </si>
  <si>
    <t>Egyéb bevétel</t>
  </si>
  <si>
    <t>Gyermekétkeztetés köznevelési intézm.</t>
  </si>
  <si>
    <t>Ellátási díjak</t>
  </si>
  <si>
    <t>Munkahelyi étk.köznevelési int.</t>
  </si>
  <si>
    <t>Önk. Funkcióra nem sor.bev.</t>
  </si>
  <si>
    <t>Kamat és egyéb bevétel</t>
  </si>
  <si>
    <t>II. Cím összesen</t>
  </si>
  <si>
    <t>CÍMEK MINDÖSSZESEN</t>
  </si>
  <si>
    <t>Közhatalmi bevételek, valamint átengedett adók jogcímenként</t>
  </si>
  <si>
    <t>ÖNKORMÁNYZAT</t>
  </si>
  <si>
    <t>átengedett központi adó</t>
  </si>
  <si>
    <t>gépjárműadó</t>
  </si>
  <si>
    <t>helyi adók</t>
  </si>
  <si>
    <t>iparűzési adó</t>
  </si>
  <si>
    <t>kommunális adó</t>
  </si>
  <si>
    <t>egyéb közhatalmi bevételek</t>
  </si>
  <si>
    <t>Támogatásértékű, működési, finanszírozási c. bevételek</t>
  </si>
  <si>
    <t>cím</t>
  </si>
  <si>
    <t>alcím</t>
  </si>
  <si>
    <t>megnevezés</t>
  </si>
  <si>
    <t>előirányzat</t>
  </si>
  <si>
    <t>Önkormányzatok elszámolásai a közp. kgv.-el</t>
  </si>
  <si>
    <t>áh belüli megelőlegezés bevétele</t>
  </si>
  <si>
    <t>közfoglalkoztatás támogatása</t>
  </si>
  <si>
    <t>hosszabb időtartamú közfoglalkoztatás</t>
  </si>
  <si>
    <t>gyermekvédelmi pénzbeli és természetbeni ellátások</t>
  </si>
  <si>
    <t>rendszeres gyermekvédelmi kedv. Erzsébet utalvány</t>
  </si>
  <si>
    <t>támogatási célú finanszírozási műv.</t>
  </si>
  <si>
    <t>egyéb támogatás német önk.tól</t>
  </si>
  <si>
    <t>I. cím összesen</t>
  </si>
  <si>
    <t>II.</t>
  </si>
  <si>
    <t>nemzetiségi óvodai nevelés</t>
  </si>
  <si>
    <t>német önk Áh belüli támogatás</t>
  </si>
  <si>
    <t>II. cím összesen</t>
  </si>
  <si>
    <t>KÖLTSÉGVETÉSI TÁMOGATÁS JOGCÍMENKÉNT</t>
  </si>
  <si>
    <t>I.Önkormányzat</t>
  </si>
  <si>
    <t>Önkormányzatok elszámolásai a központi költségvetéssel</t>
  </si>
  <si>
    <t>Általános önkormányzati támogatás</t>
  </si>
  <si>
    <t>Települési önkormányzatok egyes köznevelési feladatainak támogatása</t>
  </si>
  <si>
    <t xml:space="preserve">óvodapedagógusok bértámogatása </t>
  </si>
  <si>
    <t>segítők bértámogatása</t>
  </si>
  <si>
    <t>óvodapedagógusok átlagbérének és közterheinek elismert pótlólagos összege</t>
  </si>
  <si>
    <t>Óvodaműködtetési támogatás</t>
  </si>
  <si>
    <t>kiegészítő támogatás az óvodapedagógusok minősítéséből adódó többletkiadásokhoz</t>
  </si>
  <si>
    <t>Telep.önk.szociális gyerm.jóléti feladatok összesen</t>
  </si>
  <si>
    <t>telep. önk. szoc. felad. egyéb tám.</t>
  </si>
  <si>
    <t>gyermekétkeztetés bértám.</t>
  </si>
  <si>
    <t>gyermekétkeztetés üzemeltet.</t>
  </si>
  <si>
    <t>gyermekétkezt. szünidei</t>
  </si>
  <si>
    <t>Könyvtári, közművelődési feladatok</t>
  </si>
  <si>
    <t>Működési célú kgv tám.és kieg.tám.</t>
  </si>
  <si>
    <t>Elszámolásból származó bevétel</t>
  </si>
  <si>
    <t>Személyi juttatások, szociális hozzájárulási adók és dologi kiadások összesített előirányzata</t>
  </si>
  <si>
    <t>személyi juttatások</t>
  </si>
  <si>
    <t>m.adót terh.járulék</t>
  </si>
  <si>
    <t>dologi kiadások</t>
  </si>
  <si>
    <t>tartalékok</t>
  </si>
  <si>
    <t>összesen</t>
  </si>
  <si>
    <t>Önkorm. elszám. ktv-vel</t>
  </si>
  <si>
    <t>Önk vagyonnal való gazd.</t>
  </si>
  <si>
    <t>066010</t>
  </si>
  <si>
    <t>Zöldterület-kezelés</t>
  </si>
  <si>
    <t>Önk.elsz.a közp.kg.v</t>
  </si>
  <si>
    <t>045160</t>
  </si>
  <si>
    <t>Közutak, hidak, alagutak üz.fennt.</t>
  </si>
  <si>
    <t>052080</t>
  </si>
  <si>
    <t>Szennyvízcsat.ép.,fennt., üz.</t>
  </si>
  <si>
    <t>074031</t>
  </si>
  <si>
    <t>Család és nőv.eü.gond.</t>
  </si>
  <si>
    <t>Önk.funkc.nem sor.</t>
  </si>
  <si>
    <t>Forg.és bef.c.fin.műv.</t>
  </si>
  <si>
    <t>Ellátottak pénzbeli és természetbeni juttatásai</t>
  </si>
  <si>
    <t>I. Önkormányzat</t>
  </si>
  <si>
    <t>Rendszeres pénzbeli ellátások</t>
  </si>
  <si>
    <t>Lakásfenntartással, lakhatással összefüggő ellátások</t>
  </si>
  <si>
    <t>Eseti pénzbeli ellátások</t>
  </si>
  <si>
    <t>Betegséggel kapcsolatos pénzbeli ellátások, támogatások</t>
  </si>
  <si>
    <t>Elhunyt személyek hátramaradottainak pénzbeli ellátásai</t>
  </si>
  <si>
    <t>Egyéb szociális pénzbeli és természetbeni ellátások, támogatások</t>
  </si>
  <si>
    <t>I. CÍM MINDÖSSZESEN</t>
  </si>
  <si>
    <t>Támogatásértékű működési kiadások</t>
  </si>
  <si>
    <t xml:space="preserve">                  </t>
  </si>
  <si>
    <t>072112</t>
  </si>
  <si>
    <t>Orvosi, fogorvosi ügyeleti hozzájárulás</t>
  </si>
  <si>
    <t>Közös hivatal működéséhez hozzájárulás</t>
  </si>
  <si>
    <t>Család és gyermekjóléti szolgáltatások</t>
  </si>
  <si>
    <t>107051</t>
  </si>
  <si>
    <t>Szociális étkezés (ESZI működéséhez)</t>
  </si>
  <si>
    <t>Támogatási célú finanszírozási műveletek</t>
  </si>
  <si>
    <t>VMJV orvosi ügyeleti hozzájárulás</t>
  </si>
  <si>
    <t>Herend Környéki Családsegítő és Gy.j</t>
  </si>
  <si>
    <t>Civil szervezetek működési támogatása</t>
  </si>
  <si>
    <t>094260</t>
  </si>
  <si>
    <t>Hallgatói és oktatói ösztöndíjak, egyéb juttatások</t>
  </si>
  <si>
    <t>FELHALMOZÁSI CÉLÚ BEVÉTELEK</t>
  </si>
  <si>
    <t>CÍM          ALCÍM</t>
  </si>
  <si>
    <t>sajátos bevételek</t>
  </si>
  <si>
    <t>költsgv.bevételek</t>
  </si>
  <si>
    <t>pénzeszk.bevétel</t>
  </si>
  <si>
    <t>t.eszköz értékesítés</t>
  </si>
  <si>
    <t>pénzmaradvány</t>
  </si>
  <si>
    <t xml:space="preserve">  összesen</t>
  </si>
  <si>
    <t>Ravatalozó felújítása</t>
  </si>
  <si>
    <t>I.CÍM összesen</t>
  </si>
  <si>
    <t>FELHALMOZÁSI CÉLÚ KIADÁSOK</t>
  </si>
  <si>
    <t>E. eredeti előirányzat, M: módosított előirányzat</t>
  </si>
  <si>
    <t xml:space="preserve">         alcím</t>
  </si>
  <si>
    <t xml:space="preserve">       felújítás</t>
  </si>
  <si>
    <t xml:space="preserve">       beruházás</t>
  </si>
  <si>
    <t>tartalék</t>
  </si>
  <si>
    <t>hitel és kamat</t>
  </si>
  <si>
    <t xml:space="preserve">      összesen</t>
  </si>
  <si>
    <t>Ravatalozó terv</t>
  </si>
  <si>
    <t>S.K. Közösségi Ház terv</t>
  </si>
  <si>
    <t>Köztemető fenntartás és műk.</t>
  </si>
  <si>
    <t>Ravatalozó felújítása pály.</t>
  </si>
  <si>
    <t>Tárgyi eszköz besz.közf.hoz</t>
  </si>
  <si>
    <t>Szennyvízcsatorna ép.,fennt.,üz.</t>
  </si>
  <si>
    <t>Tárgyi eszk.szennyv.t.telep</t>
  </si>
  <si>
    <t>064020</t>
  </si>
  <si>
    <t>Közvilágítás bővítés Essegvárnál</t>
  </si>
  <si>
    <t>Város és kg.g.i egyéb szolg.</t>
  </si>
  <si>
    <t>Ingatlan beszerzése, lét.</t>
  </si>
  <si>
    <t>Tárgyi eszköz beszerzése</t>
  </si>
  <si>
    <t>Informatikai és egyéb eszköz</t>
  </si>
  <si>
    <t>Közművelődés hagy.köz.ért.</t>
  </si>
  <si>
    <t>Közütak,hidak,alagutak fennt.</t>
  </si>
  <si>
    <t>T.eszk. Közlekedési tábla</t>
  </si>
  <si>
    <t>BÁND KÖZSÉG ÖNKORMÁNYZATÁNAK ÉVES LÉTSZÁMKERETE</t>
  </si>
  <si>
    <t>fő</t>
  </si>
  <si>
    <t>CÍM       ALCÍM</t>
  </si>
  <si>
    <t>teljes munkaidős</t>
  </si>
  <si>
    <t>részmunkaidős</t>
  </si>
  <si>
    <t>külső munkavállaló</t>
  </si>
  <si>
    <t>községgazdálkodás</t>
  </si>
  <si>
    <t>könyvtári szolg.</t>
  </si>
  <si>
    <t>könyvtáros</t>
  </si>
  <si>
    <t>hosszabb időt.közfog.</t>
  </si>
  <si>
    <t>I.cím (önkormányzat) összesen</t>
  </si>
  <si>
    <t>Bánd, Óvoda</t>
  </si>
  <si>
    <t>Intézményi étkeztetés</t>
  </si>
  <si>
    <t>Nemz.óv.nevelés,ellát.</t>
  </si>
  <si>
    <t>II. cím (óvoda) összesen</t>
  </si>
  <si>
    <t>Bánd Önkormányzat 2016. évi előirányzat-felhasználási ütemterve</t>
  </si>
  <si>
    <t>I</t>
  </si>
  <si>
    <t>J</t>
  </si>
  <si>
    <t>K</t>
  </si>
  <si>
    <t>L</t>
  </si>
  <si>
    <t>N</t>
  </si>
  <si>
    <t>BEVÉTEL</t>
  </si>
  <si>
    <t>Január</t>
  </si>
  <si>
    <t>Február</t>
  </si>
  <si>
    <t>Március</t>
  </si>
  <si>
    <t>Április</t>
  </si>
  <si>
    <t xml:space="preserve">Május </t>
  </si>
  <si>
    <t>Június</t>
  </si>
  <si>
    <t xml:space="preserve">Július </t>
  </si>
  <si>
    <t>Augusztus</t>
  </si>
  <si>
    <t>Szeptember</t>
  </si>
  <si>
    <t>Október</t>
  </si>
  <si>
    <t>November</t>
  </si>
  <si>
    <t xml:space="preserve">December </t>
  </si>
  <si>
    <t>Intézményi működési bev.</t>
  </si>
  <si>
    <t>Óvodai bevétel</t>
  </si>
  <si>
    <t>Önkormányzat költségvetési tám.</t>
  </si>
  <si>
    <t xml:space="preserve">Átvett pénzeszközök </t>
  </si>
  <si>
    <t>Költségvetési bevétel</t>
  </si>
  <si>
    <t>Áh belüli megelőlegezések</t>
  </si>
  <si>
    <t xml:space="preserve">Pénzmaradvány </t>
  </si>
  <si>
    <t>Belföldi értékpapír bevétele</t>
  </si>
  <si>
    <t>Felhalmozási bevétel</t>
  </si>
  <si>
    <t>ÖSSZES BEVÉTEL</t>
  </si>
  <si>
    <t>KIADÁS</t>
  </si>
  <si>
    <t>Személyi juttatás</t>
  </si>
  <si>
    <t>Munk. terhelő járulék</t>
  </si>
  <si>
    <t>Dologi kiadás</t>
  </si>
  <si>
    <t>Ellátottak pénzbeli és term.b.juttatásai</t>
  </si>
  <si>
    <t>Egyéb működési célú kiadás</t>
  </si>
  <si>
    <t>Központi, irányító szervi  támogatás</t>
  </si>
  <si>
    <t>Államháztartáson belüli megelől.visszaf.</t>
  </si>
  <si>
    <t>Működési és finanszírozási kiadás</t>
  </si>
  <si>
    <t>Beruházás</t>
  </si>
  <si>
    <t>Felújítás</t>
  </si>
  <si>
    <t>ÖSSZES KIADÁS</t>
  </si>
  <si>
    <t>E:eredeti előirányzat, M: módosított előirányzat</t>
  </si>
  <si>
    <t>II. MŰKÖDÉSI ÉS FELHALMOZÁSI BEVÉTELEK ÉS KIADÁSOK</t>
  </si>
  <si>
    <t>Bevételek</t>
  </si>
  <si>
    <t>Egyéb műk.célú tám.bev.ÁH.belülről</t>
  </si>
  <si>
    <t>Költségvetési bevételek</t>
  </si>
  <si>
    <t>Közponi irányító szervi támogatás</t>
  </si>
  <si>
    <t>Kiadások</t>
  </si>
  <si>
    <t>Költségvetési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</si>
</sst>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i/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color indexed="16"/>
      <name val="Arial CE"/>
      <family val="2"/>
      <charset val="238"/>
    </font>
    <font>
      <b/>
      <sz val="9"/>
      <color indexed="16"/>
      <name val="Arial CE"/>
      <charset val="238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5" fillId="0" borderId="2" xfId="0" applyFont="1" applyBorder="1"/>
    <xf numFmtId="0" fontId="2" fillId="0" borderId="3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3" fillId="0" borderId="7" xfId="0" applyFont="1" applyBorder="1"/>
    <xf numFmtId="0" fontId="3" fillId="0" borderId="17" xfId="0" applyFont="1" applyBorder="1"/>
    <xf numFmtId="0" fontId="4" fillId="0" borderId="8" xfId="0" applyFont="1" applyBorder="1" applyAlignment="1">
      <alignment horizontal="center"/>
    </xf>
    <xf numFmtId="0" fontId="6" fillId="0" borderId="2" xfId="0" applyFont="1" applyBorder="1"/>
    <xf numFmtId="0" fontId="0" fillId="0" borderId="18" xfId="0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2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6" fillId="0" borderId="3" xfId="0" applyFont="1" applyBorder="1"/>
    <xf numFmtId="0" fontId="8" fillId="0" borderId="2" xfId="0" applyFont="1" applyBorder="1"/>
    <xf numFmtId="0" fontId="6" fillId="0" borderId="24" xfId="0" applyFont="1" applyBorder="1" applyAlignment="1">
      <alignment horizontal="left"/>
    </xf>
    <xf numFmtId="0" fontId="11" fillId="0" borderId="12" xfId="0" applyFont="1" applyBorder="1"/>
    <xf numFmtId="0" fontId="0" fillId="0" borderId="12" xfId="0" applyBorder="1"/>
    <xf numFmtId="0" fontId="2" fillId="0" borderId="5" xfId="0" applyFont="1" applyBorder="1"/>
    <xf numFmtId="0" fontId="0" fillId="0" borderId="25" xfId="0" applyBorder="1" applyAlignment="1">
      <alignment horizontal="left"/>
    </xf>
    <xf numFmtId="0" fontId="14" fillId="0" borderId="0" xfId="0" applyFont="1"/>
    <xf numFmtId="0" fontId="4" fillId="0" borderId="0" xfId="0" applyFont="1"/>
    <xf numFmtId="0" fontId="0" fillId="0" borderId="26" xfId="0" applyBorder="1"/>
    <xf numFmtId="0" fontId="0" fillId="0" borderId="27" xfId="0" applyBorder="1"/>
    <xf numFmtId="0" fontId="15" fillId="0" borderId="28" xfId="0" applyFont="1" applyBorder="1"/>
    <xf numFmtId="0" fontId="2" fillId="0" borderId="25" xfId="0" applyFont="1" applyBorder="1"/>
    <xf numFmtId="0" fontId="2" fillId="0" borderId="16" xfId="0" applyFont="1" applyBorder="1"/>
    <xf numFmtId="0" fontId="2" fillId="0" borderId="29" xfId="0" applyFont="1" applyBorder="1"/>
    <xf numFmtId="0" fontId="2" fillId="0" borderId="21" xfId="0" applyFont="1" applyBorder="1"/>
    <xf numFmtId="0" fontId="0" fillId="0" borderId="30" xfId="0" applyBorder="1"/>
    <xf numFmtId="0" fontId="0" fillId="0" borderId="31" xfId="0" applyBorder="1"/>
    <xf numFmtId="0" fontId="16" fillId="0" borderId="2" xfId="0" applyFont="1" applyBorder="1"/>
    <xf numFmtId="0" fontId="16" fillId="0" borderId="32" xfId="0" applyFont="1" applyBorder="1"/>
    <xf numFmtId="0" fontId="0" fillId="0" borderId="32" xfId="0" applyBorder="1"/>
    <xf numFmtId="0" fontId="0" fillId="0" borderId="33" xfId="0" applyBorder="1"/>
    <xf numFmtId="0" fontId="0" fillId="0" borderId="2" xfId="0" applyFill="1" applyBorder="1"/>
    <xf numFmtId="0" fontId="0" fillId="0" borderId="4" xfId="0" applyBorder="1"/>
    <xf numFmtId="0" fontId="0" fillId="0" borderId="8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5" xfId="0" applyBorder="1"/>
    <xf numFmtId="0" fontId="14" fillId="0" borderId="0" xfId="0" applyFont="1" applyBorder="1"/>
    <xf numFmtId="0" fontId="4" fillId="0" borderId="0" xfId="0" applyFont="1" applyBorder="1"/>
    <xf numFmtId="0" fontId="0" fillId="0" borderId="7" xfId="0" applyBorder="1"/>
    <xf numFmtId="0" fontId="0" fillId="0" borderId="38" xfId="0" applyBorder="1"/>
    <xf numFmtId="0" fontId="0" fillId="0" borderId="39" xfId="0" applyBorder="1"/>
    <xf numFmtId="0" fontId="0" fillId="0" borderId="18" xfId="0" applyBorder="1"/>
    <xf numFmtId="0" fontId="17" fillId="0" borderId="2" xfId="0" applyFont="1" applyBorder="1"/>
    <xf numFmtId="0" fontId="17" fillId="0" borderId="32" xfId="0" applyFont="1" applyBorder="1"/>
    <xf numFmtId="0" fontId="2" fillId="0" borderId="33" xfId="0" applyFont="1" applyBorder="1"/>
    <xf numFmtId="0" fontId="0" fillId="0" borderId="24" xfId="0" applyBorder="1"/>
    <xf numFmtId="0" fontId="6" fillId="0" borderId="24" xfId="0" applyFont="1" applyBorder="1"/>
    <xf numFmtId="0" fontId="6" fillId="0" borderId="32" xfId="0" applyFont="1" applyBorder="1"/>
    <xf numFmtId="0" fontId="18" fillId="0" borderId="2" xfId="0" applyFont="1" applyBorder="1"/>
    <xf numFmtId="0" fontId="18" fillId="0" borderId="32" xfId="0" applyFont="1" applyBorder="1"/>
    <xf numFmtId="0" fontId="19" fillId="0" borderId="2" xfId="0" applyFont="1" applyBorder="1"/>
    <xf numFmtId="0" fontId="19" fillId="0" borderId="32" xfId="0" applyFont="1" applyBorder="1"/>
    <xf numFmtId="0" fontId="19" fillId="0" borderId="24" xfId="0" applyFont="1" applyBorder="1"/>
    <xf numFmtId="0" fontId="0" fillId="0" borderId="40" xfId="0" applyBorder="1"/>
    <xf numFmtId="0" fontId="2" fillId="0" borderId="14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0" borderId="41" xfId="0" applyFont="1" applyBorder="1" applyAlignment="1">
      <alignment horizontal="left"/>
    </xf>
    <xf numFmtId="0" fontId="2" fillId="0" borderId="41" xfId="0" applyFont="1" applyBorder="1" applyAlignment="1">
      <alignment horizontal="right"/>
    </xf>
    <xf numFmtId="0" fontId="2" fillId="0" borderId="42" xfId="0" applyFont="1" applyBorder="1"/>
    <xf numFmtId="0" fontId="2" fillId="0" borderId="1" xfId="0" applyFont="1" applyBorder="1"/>
    <xf numFmtId="0" fontId="2" fillId="0" borderId="32" xfId="0" applyFont="1" applyBorder="1"/>
    <xf numFmtId="0" fontId="0" fillId="0" borderId="43" xfId="0" applyBorder="1"/>
    <xf numFmtId="0" fontId="18" fillId="0" borderId="4" xfId="0" applyFont="1" applyBorder="1"/>
    <xf numFmtId="0" fontId="2" fillId="0" borderId="8" xfId="0" applyFont="1" applyBorder="1"/>
    <xf numFmtId="0" fontId="0" fillId="0" borderId="33" xfId="0" applyBorder="1" applyAlignment="1">
      <alignment horizontal="right"/>
    </xf>
    <xf numFmtId="0" fontId="2" fillId="0" borderId="4" xfId="0" applyFont="1" applyBorder="1"/>
    <xf numFmtId="0" fontId="5" fillId="0" borderId="44" xfId="0" applyFont="1" applyBorder="1"/>
    <xf numFmtId="0" fontId="21" fillId="0" borderId="2" xfId="0" applyFont="1" applyBorder="1"/>
    <xf numFmtId="0" fontId="0" fillId="0" borderId="44" xfId="0" applyBorder="1"/>
    <xf numFmtId="0" fontId="4" fillId="0" borderId="2" xfId="0" applyFont="1" applyBorder="1"/>
    <xf numFmtId="0" fontId="2" fillId="0" borderId="44" xfId="0" applyFont="1" applyBorder="1"/>
    <xf numFmtId="0" fontId="0" fillId="0" borderId="45" xfId="0" applyFill="1" applyBorder="1"/>
    <xf numFmtId="0" fontId="0" fillId="0" borderId="46" xfId="0" applyBorder="1"/>
    <xf numFmtId="0" fontId="4" fillId="0" borderId="44" xfId="0" applyFont="1" applyBorder="1"/>
    <xf numFmtId="0" fontId="4" fillId="0" borderId="4" xfId="0" applyFont="1" applyBorder="1"/>
    <xf numFmtId="0" fontId="0" fillId="0" borderId="17" xfId="0" applyBorder="1"/>
    <xf numFmtId="0" fontId="15" fillId="0" borderId="12" xfId="0" applyFont="1" applyBorder="1"/>
    <xf numFmtId="0" fontId="15" fillId="0" borderId="13" xfId="0" applyFont="1" applyBorder="1"/>
    <xf numFmtId="0" fontId="15" fillId="0" borderId="11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21" fillId="0" borderId="12" xfId="0" applyFont="1" applyBorder="1"/>
    <xf numFmtId="0" fontId="4" fillId="0" borderId="11" xfId="0" applyFont="1" applyBorder="1" applyAlignment="1">
      <alignment horizontal="right"/>
    </xf>
    <xf numFmtId="0" fontId="0" fillId="0" borderId="13" xfId="0" applyBorder="1"/>
    <xf numFmtId="0" fontId="2" fillId="0" borderId="27" xfId="0" applyFont="1" applyBorder="1"/>
    <xf numFmtId="0" fontId="15" fillId="0" borderId="27" xfId="0" applyFont="1" applyBorder="1"/>
    <xf numFmtId="0" fontId="15" fillId="0" borderId="47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0" borderId="27" xfId="0" applyFont="1" applyBorder="1" applyAlignment="1">
      <alignment horizontal="center"/>
    </xf>
    <xf numFmtId="0" fontId="2" fillId="0" borderId="50" xfId="0" applyFont="1" applyBorder="1"/>
    <xf numFmtId="0" fontId="0" fillId="0" borderId="51" xfId="0" applyBorder="1"/>
    <xf numFmtId="0" fontId="0" fillId="0" borderId="42" xfId="0" applyBorder="1"/>
    <xf numFmtId="0" fontId="2" fillId="0" borderId="52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15" xfId="0" applyFont="1" applyBorder="1"/>
    <xf numFmtId="0" fontId="4" fillId="0" borderId="0" xfId="0" applyFont="1" applyAlignment="1">
      <alignment horizontal="right"/>
    </xf>
    <xf numFmtId="0" fontId="0" fillId="0" borderId="14" xfId="0" applyBorder="1"/>
    <xf numFmtId="0" fontId="2" fillId="0" borderId="26" xfId="0" applyFont="1" applyBorder="1"/>
    <xf numFmtId="0" fontId="2" fillId="0" borderId="49" xfId="0" applyFont="1" applyBorder="1"/>
    <xf numFmtId="0" fontId="2" fillId="0" borderId="47" xfId="0" applyFont="1" applyBorder="1"/>
    <xf numFmtId="0" fontId="4" fillId="0" borderId="28" xfId="0" applyFont="1" applyBorder="1"/>
    <xf numFmtId="0" fontId="11" fillId="0" borderId="48" xfId="0" applyFont="1" applyBorder="1"/>
    <xf numFmtId="0" fontId="2" fillId="0" borderId="25" xfId="0" applyFont="1" applyBorder="1" applyAlignment="1">
      <alignment horizontal="right"/>
    </xf>
    <xf numFmtId="0" fontId="2" fillId="0" borderId="53" xfId="0" applyFont="1" applyBorder="1"/>
    <xf numFmtId="0" fontId="2" fillId="0" borderId="41" xfId="0" applyFont="1" applyBorder="1"/>
    <xf numFmtId="0" fontId="17" fillId="0" borderId="52" xfId="0" applyFont="1" applyBorder="1"/>
    <xf numFmtId="0" fontId="0" fillId="0" borderId="52" xfId="0" applyBorder="1"/>
    <xf numFmtId="0" fontId="17" fillId="0" borderId="4" xfId="0" applyFont="1" applyBorder="1"/>
    <xf numFmtId="0" fontId="17" fillId="0" borderId="44" xfId="0" applyFont="1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17" fillId="0" borderId="8" xfId="0" applyFont="1" applyBorder="1"/>
    <xf numFmtId="0" fontId="6" fillId="0" borderId="52" xfId="0" applyFont="1" applyBorder="1"/>
    <xf numFmtId="0" fontId="21" fillId="0" borderId="56" xfId="0" applyFont="1" applyBorder="1"/>
    <xf numFmtId="0" fontId="4" fillId="0" borderId="57" xfId="0" applyFont="1" applyBorder="1"/>
    <xf numFmtId="0" fontId="5" fillId="0" borderId="1" xfId="0" applyFont="1" applyBorder="1"/>
    <xf numFmtId="0" fontId="4" fillId="0" borderId="32" xfId="0" applyFont="1" applyBorder="1"/>
    <xf numFmtId="0" fontId="4" fillId="0" borderId="8" xfId="0" applyFont="1" applyBorder="1"/>
    <xf numFmtId="0" fontId="12" fillId="0" borderId="2" xfId="0" applyFont="1" applyBorder="1"/>
    <xf numFmtId="0" fontId="7" fillId="0" borderId="44" xfId="0" applyFont="1" applyBorder="1"/>
    <xf numFmtId="0" fontId="12" fillId="0" borderId="46" xfId="0" applyFont="1" applyBorder="1"/>
    <xf numFmtId="0" fontId="2" fillId="0" borderId="57" xfId="0" applyFont="1" applyBorder="1"/>
    <xf numFmtId="0" fontId="0" fillId="0" borderId="4" xfId="0" applyBorder="1" applyAlignment="1">
      <alignment horizontal="right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2" fillId="0" borderId="31" xfId="0" applyFont="1" applyBorder="1"/>
    <xf numFmtId="0" fontId="2" fillId="0" borderId="59" xfId="0" applyFont="1" applyBorder="1"/>
    <xf numFmtId="0" fontId="2" fillId="0" borderId="30" xfId="0" applyFont="1" applyBorder="1"/>
    <xf numFmtId="0" fontId="0" fillId="0" borderId="48" xfId="0" applyBorder="1"/>
    <xf numFmtId="0" fontId="0" fillId="0" borderId="49" xfId="0" applyBorder="1"/>
    <xf numFmtId="0" fontId="2" fillId="0" borderId="60" xfId="0" applyFont="1" applyBorder="1"/>
    <xf numFmtId="0" fontId="2" fillId="0" borderId="61" xfId="0" applyFont="1" applyBorder="1"/>
    <xf numFmtId="0" fontId="2" fillId="0" borderId="55" xfId="0" applyFont="1" applyBorder="1"/>
    <xf numFmtId="0" fontId="2" fillId="0" borderId="45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7" xfId="0" applyBorder="1"/>
    <xf numFmtId="0" fontId="17" fillId="0" borderId="62" xfId="0" applyFont="1" applyBorder="1"/>
    <xf numFmtId="0" fontId="17" fillId="0" borderId="57" xfId="0" applyFont="1" applyBorder="1" applyAlignment="1">
      <alignment horizontal="right"/>
    </xf>
    <xf numFmtId="0" fontId="17" fillId="0" borderId="57" xfId="0" applyFont="1" applyBorder="1"/>
    <xf numFmtId="0" fontId="17" fillId="0" borderId="50" xfId="0" applyFont="1" applyBorder="1" applyAlignment="1">
      <alignment horizontal="right"/>
    </xf>
    <xf numFmtId="0" fontId="0" fillId="0" borderId="56" xfId="0" applyBorder="1"/>
    <xf numFmtId="0" fontId="0" fillId="0" borderId="37" xfId="0" applyBorder="1" applyAlignment="1">
      <alignment horizontal="right"/>
    </xf>
    <xf numFmtId="0" fontId="2" fillId="0" borderId="57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21" fillId="0" borderId="52" xfId="0" applyFont="1" applyBorder="1"/>
    <xf numFmtId="0" fontId="18" fillId="0" borderId="4" xfId="0" applyFont="1" applyBorder="1" applyAlignment="1">
      <alignment horizontal="right"/>
    </xf>
    <xf numFmtId="0" fontId="0" fillId="0" borderId="62" xfId="0" applyBorder="1"/>
    <xf numFmtId="0" fontId="21" fillId="0" borderId="42" xfId="0" applyFont="1" applyBorder="1"/>
    <xf numFmtId="0" fontId="18" fillId="0" borderId="39" xfId="0" applyFont="1" applyBorder="1" applyAlignment="1">
      <alignment horizontal="right"/>
    </xf>
    <xf numFmtId="0" fontId="18" fillId="0" borderId="39" xfId="0" applyFont="1" applyBorder="1"/>
    <xf numFmtId="0" fontId="18" fillId="0" borderId="18" xfId="0" applyFont="1" applyBorder="1"/>
    <xf numFmtId="0" fontId="18" fillId="0" borderId="8" xfId="0" applyFont="1" applyBorder="1"/>
    <xf numFmtId="0" fontId="18" fillId="0" borderId="37" xfId="0" applyFont="1" applyBorder="1" applyAlignment="1">
      <alignment horizontal="right"/>
    </xf>
    <xf numFmtId="0" fontId="18" fillId="0" borderId="37" xfId="0" applyFont="1" applyBorder="1"/>
    <xf numFmtId="0" fontId="18" fillId="0" borderId="15" xfId="0" applyFont="1" applyBorder="1"/>
    <xf numFmtId="0" fontId="0" fillId="0" borderId="63" xfId="0" applyBorder="1" applyAlignment="1">
      <alignment horizontal="left"/>
    </xf>
    <xf numFmtId="0" fontId="2" fillId="0" borderId="45" xfId="0" applyFont="1" applyBorder="1"/>
    <xf numFmtId="0" fontId="17" fillId="0" borderId="12" xfId="0" applyFont="1" applyBorder="1"/>
    <xf numFmtId="0" fontId="2" fillId="0" borderId="50" xfId="0" applyFont="1" applyBorder="1" applyAlignment="1">
      <alignment horizontal="center"/>
    </xf>
    <xf numFmtId="0" fontId="2" fillId="0" borderId="62" xfId="0" applyFont="1" applyBorder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39" xfId="0" applyFont="1" applyBorder="1" applyAlignment="1">
      <alignment horizontal="right"/>
    </xf>
    <xf numFmtId="0" fontId="0" fillId="0" borderId="37" xfId="0" applyBorder="1" applyAlignment="1">
      <alignment horizontal="left"/>
    </xf>
    <xf numFmtId="0" fontId="15" fillId="0" borderId="45" xfId="0" applyFont="1" applyBorder="1"/>
    <xf numFmtId="0" fontId="7" fillId="0" borderId="55" xfId="0" applyFont="1" applyBorder="1"/>
    <xf numFmtId="0" fontId="0" fillId="0" borderId="55" xfId="0" applyBorder="1" applyAlignment="1">
      <alignment horizontal="center"/>
    </xf>
    <xf numFmtId="0" fontId="12" fillId="0" borderId="45" xfId="0" applyFont="1" applyBorder="1"/>
    <xf numFmtId="0" fontId="12" fillId="0" borderId="55" xfId="0" applyFont="1" applyBorder="1"/>
    <xf numFmtId="0" fontId="12" fillId="0" borderId="56" xfId="0" applyFont="1" applyBorder="1"/>
    <xf numFmtId="0" fontId="7" fillId="0" borderId="45" xfId="0" applyFont="1" applyBorder="1"/>
    <xf numFmtId="0" fontId="12" fillId="0" borderId="55" xfId="0" applyFont="1" applyBorder="1" applyAlignment="1">
      <alignment horizontal="right"/>
    </xf>
    <xf numFmtId="0" fontId="18" fillId="0" borderId="55" xfId="0" applyFont="1" applyBorder="1"/>
    <xf numFmtId="0" fontId="18" fillId="0" borderId="45" xfId="0" applyFont="1" applyBorder="1"/>
    <xf numFmtId="0" fontId="18" fillId="0" borderId="0" xfId="0" applyFont="1" applyBorder="1"/>
    <xf numFmtId="0" fontId="12" fillId="0" borderId="42" xfId="0" applyFont="1" applyBorder="1"/>
    <xf numFmtId="0" fontId="7" fillId="0" borderId="52" xfId="0" applyFont="1" applyBorder="1"/>
    <xf numFmtId="0" fontId="25" fillId="0" borderId="2" xfId="0" applyFont="1" applyBorder="1"/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64" fontId="2" fillId="0" borderId="0" xfId="1" applyNumberFormat="1" applyFont="1" applyBorder="1"/>
    <xf numFmtId="164" fontId="21" fillId="0" borderId="0" xfId="1" applyNumberFormat="1" applyFont="1" applyBorder="1"/>
    <xf numFmtId="164" fontId="20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7" fillId="0" borderId="0" xfId="1" applyNumberFormat="1" applyFont="1" applyBorder="1"/>
    <xf numFmtId="164" fontId="11" fillId="0" borderId="0" xfId="1" applyNumberFormat="1" applyFont="1" applyBorder="1"/>
    <xf numFmtId="164" fontId="4" fillId="0" borderId="0" xfId="1" applyNumberFormat="1" applyFont="1" applyBorder="1"/>
    <xf numFmtId="164" fontId="15" fillId="0" borderId="0" xfId="1" applyNumberFormat="1" applyFont="1" applyBorder="1"/>
    <xf numFmtId="0" fontId="2" fillId="0" borderId="27" xfId="0" applyFont="1" applyBorder="1" applyAlignment="1"/>
    <xf numFmtId="0" fontId="26" fillId="0" borderId="0" xfId="0" applyFont="1" applyBorder="1"/>
    <xf numFmtId="3" fontId="17" fillId="0" borderId="57" xfId="0" applyNumberFormat="1" applyFon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2" fillId="0" borderId="57" xfId="0" applyNumberFormat="1" applyFont="1" applyBorder="1" applyAlignment="1">
      <alignment horizontal="right"/>
    </xf>
    <xf numFmtId="3" fontId="18" fillId="0" borderId="39" xfId="0" applyNumberFormat="1" applyFont="1" applyBorder="1" applyAlignment="1">
      <alignment horizontal="right"/>
    </xf>
    <xf numFmtId="3" fontId="18" fillId="0" borderId="37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0" borderId="33" xfId="0" applyFont="1" applyBorder="1"/>
    <xf numFmtId="0" fontId="27" fillId="0" borderId="0" xfId="0" applyFont="1"/>
    <xf numFmtId="0" fontId="28" fillId="0" borderId="44" xfId="0" applyFont="1" applyFill="1" applyBorder="1"/>
    <xf numFmtId="0" fontId="28" fillId="0" borderId="2" xfId="0" applyFont="1" applyBorder="1"/>
    <xf numFmtId="0" fontId="5" fillId="0" borderId="32" xfId="0" applyFont="1" applyBorder="1"/>
    <xf numFmtId="0" fontId="6" fillId="0" borderId="2" xfId="0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4" xfId="0" applyFont="1" applyBorder="1"/>
    <xf numFmtId="0" fontId="0" fillId="0" borderId="2" xfId="0" applyFont="1" applyBorder="1"/>
    <xf numFmtId="0" fontId="0" fillId="0" borderId="28" xfId="0" applyBorder="1"/>
    <xf numFmtId="0" fontId="0" fillId="0" borderId="8" xfId="0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2" xfId="0" applyNumberFormat="1" applyBorder="1"/>
    <xf numFmtId="49" fontId="2" fillId="0" borderId="9" xfId="0" applyNumberFormat="1" applyFont="1" applyBorder="1"/>
    <xf numFmtId="49" fontId="19" fillId="0" borderId="9" xfId="0" applyNumberFormat="1" applyFont="1" applyBorder="1"/>
    <xf numFmtId="49" fontId="2" fillId="0" borderId="32" xfId="0" applyNumberFormat="1" applyFont="1" applyBorder="1"/>
    <xf numFmtId="0" fontId="0" fillId="0" borderId="4" xfId="0" applyFont="1" applyBorder="1"/>
    <xf numFmtId="49" fontId="0" fillId="0" borderId="43" xfId="0" applyNumberFormat="1" applyBorder="1" applyAlignment="1">
      <alignment horizontal="right"/>
    </xf>
    <xf numFmtId="49" fontId="0" fillId="0" borderId="37" xfId="0" applyNumberFormat="1" applyBorder="1" applyAlignment="1">
      <alignment horizontal="right"/>
    </xf>
    <xf numFmtId="49" fontId="4" fillId="0" borderId="43" xfId="0" applyNumberFormat="1" applyFont="1" applyBorder="1" applyAlignment="1">
      <alignment horizontal="right"/>
    </xf>
    <xf numFmtId="49" fontId="2" fillId="0" borderId="43" xfId="0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32" fillId="0" borderId="4" xfId="0" applyFont="1" applyBorder="1"/>
    <xf numFmtId="0" fontId="32" fillId="0" borderId="45" xfId="0" applyFont="1" applyFill="1" applyBorder="1"/>
    <xf numFmtId="3" fontId="32" fillId="0" borderId="4" xfId="0" applyNumberFormat="1" applyFont="1" applyBorder="1" applyAlignment="1">
      <alignment wrapText="1"/>
    </xf>
    <xf numFmtId="3" fontId="32" fillId="0" borderId="45" xfId="0" applyNumberFormat="1" applyFont="1" applyFill="1" applyBorder="1" applyAlignment="1">
      <alignment wrapText="1"/>
    </xf>
    <xf numFmtId="3" fontId="32" fillId="0" borderId="4" xfId="0" applyNumberFormat="1" applyFont="1" applyBorder="1"/>
    <xf numFmtId="3" fontId="32" fillId="0" borderId="45" xfId="0" applyNumberFormat="1" applyFont="1" applyFill="1" applyBorder="1"/>
    <xf numFmtId="3" fontId="33" fillId="0" borderId="4" xfId="0" applyNumberFormat="1" applyFont="1" applyBorder="1"/>
    <xf numFmtId="0" fontId="32" fillId="0" borderId="0" xfId="0" applyFont="1" applyBorder="1"/>
    <xf numFmtId="3" fontId="32" fillId="0" borderId="0" xfId="0" applyNumberFormat="1" applyFont="1" applyBorder="1"/>
    <xf numFmtId="0" fontId="32" fillId="0" borderId="0" xfId="0" applyFont="1"/>
    <xf numFmtId="0" fontId="0" fillId="0" borderId="29" xfId="0" applyBorder="1"/>
    <xf numFmtId="0" fontId="0" fillId="0" borderId="53" xfId="0" applyBorder="1"/>
    <xf numFmtId="0" fontId="0" fillId="0" borderId="26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Border="1" applyAlignment="1">
      <alignment horizontal="left"/>
    </xf>
    <xf numFmtId="164" fontId="4" fillId="0" borderId="14" xfId="1" applyNumberFormat="1" applyFont="1" applyBorder="1" applyAlignment="1">
      <alignment horizontal="center"/>
    </xf>
    <xf numFmtId="164" fontId="2" fillId="0" borderId="11" xfId="1" applyNumberFormat="1" applyFont="1" applyBorder="1"/>
    <xf numFmtId="164" fontId="3" fillId="0" borderId="55" xfId="1" applyNumberFormat="1" applyFont="1" applyBorder="1"/>
    <xf numFmtId="164" fontId="0" fillId="0" borderId="33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35" fillId="0" borderId="2" xfId="0" applyFont="1" applyBorder="1"/>
    <xf numFmtId="0" fontId="34" fillId="0" borderId="0" xfId="0" applyFont="1"/>
    <xf numFmtId="0" fontId="36" fillId="2" borderId="0" xfId="0" applyFont="1" applyFill="1" applyBorder="1" applyAlignment="1">
      <alignment vertical="center"/>
    </xf>
    <xf numFmtId="0" fontId="2" fillId="0" borderId="0" xfId="1" applyNumberFormat="1" applyFont="1"/>
    <xf numFmtId="49" fontId="19" fillId="0" borderId="2" xfId="0" applyNumberFormat="1" applyFont="1" applyBorder="1" applyAlignment="1">
      <alignment horizontal="left"/>
    </xf>
    <xf numFmtId="49" fontId="19" fillId="0" borderId="9" xfId="0" applyNumberFormat="1" applyFont="1" applyBorder="1" applyAlignment="1">
      <alignment horizontal="left"/>
    </xf>
    <xf numFmtId="0" fontId="4" fillId="0" borderId="24" xfId="0" applyFont="1" applyFill="1" applyBorder="1"/>
    <xf numFmtId="0" fontId="0" fillId="0" borderId="0" xfId="0" applyFont="1"/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51" xfId="0" applyFont="1" applyBorder="1"/>
    <xf numFmtId="0" fontId="0" fillId="0" borderId="0" xfId="0" applyBorder="1" applyAlignment="1">
      <alignment horizontal="left"/>
    </xf>
    <xf numFmtId="0" fontId="0" fillId="0" borderId="39" xfId="0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164" fontId="2" fillId="0" borderId="27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Border="1"/>
    <xf numFmtId="0" fontId="29" fillId="0" borderId="2" xfId="0" applyFont="1" applyBorder="1"/>
    <xf numFmtId="164" fontId="18" fillId="0" borderId="0" xfId="1" applyNumberFormat="1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2" fillId="0" borderId="49" xfId="0" applyFont="1" applyBorder="1" applyAlignment="1">
      <alignment horizontal="left"/>
    </xf>
    <xf numFmtId="164" fontId="2" fillId="0" borderId="66" xfId="1" applyNumberFormat="1" applyFont="1" applyBorder="1" applyAlignment="1">
      <alignment horizontal="center"/>
    </xf>
    <xf numFmtId="164" fontId="21" fillId="0" borderId="44" xfId="1" applyNumberFormat="1" applyFont="1" applyBorder="1" applyAlignment="1">
      <alignment horizontal="center"/>
    </xf>
    <xf numFmtId="164" fontId="6" fillId="0" borderId="46" xfId="1" applyNumberFormat="1" applyFont="1" applyBorder="1" applyAlignment="1">
      <alignment horizontal="center"/>
    </xf>
    <xf numFmtId="164" fontId="4" fillId="0" borderId="44" xfId="1" applyNumberFormat="1" applyFont="1" applyBorder="1" applyAlignment="1">
      <alignment horizontal="center"/>
    </xf>
    <xf numFmtId="164" fontId="2" fillId="0" borderId="29" xfId="1" applyNumberFormat="1" applyFont="1" applyBorder="1"/>
    <xf numFmtId="164" fontId="21" fillId="0" borderId="9" xfId="1" applyNumberFormat="1" applyFont="1" applyBorder="1" applyAlignment="1">
      <alignment horizontal="center"/>
    </xf>
    <xf numFmtId="164" fontId="11" fillId="0" borderId="34" xfId="1" applyNumberFormat="1" applyFont="1" applyBorder="1" applyAlignment="1">
      <alignment horizontal="center"/>
    </xf>
    <xf numFmtId="0" fontId="0" fillId="0" borderId="52" xfId="0" applyFont="1" applyBorder="1" applyAlignment="1">
      <alignment wrapText="1"/>
    </xf>
    <xf numFmtId="0" fontId="5" fillId="0" borderId="52" xfId="0" applyFont="1" applyBorder="1"/>
    <xf numFmtId="0" fontId="0" fillId="0" borderId="52" xfId="0" applyFont="1" applyBorder="1"/>
    <xf numFmtId="0" fontId="0" fillId="0" borderId="9" xfId="0" applyFont="1" applyBorder="1" applyAlignment="1">
      <alignment horizontal="left"/>
    </xf>
    <xf numFmtId="0" fontId="39" fillId="0" borderId="33" xfId="0" applyFont="1" applyBorder="1" applyAlignment="1">
      <alignment horizontal="right"/>
    </xf>
    <xf numFmtId="0" fontId="23" fillId="0" borderId="0" xfId="0" applyFont="1"/>
    <xf numFmtId="0" fontId="2" fillId="0" borderId="67" xfId="0" applyFont="1" applyBorder="1"/>
    <xf numFmtId="0" fontId="23" fillId="0" borderId="32" xfId="0" applyFont="1" applyBorder="1"/>
    <xf numFmtId="0" fontId="0" fillId="0" borderId="8" xfId="0" applyFont="1" applyBorder="1"/>
    <xf numFmtId="0" fontId="23" fillId="0" borderId="8" xfId="0" applyFont="1" applyBorder="1"/>
    <xf numFmtId="0" fontId="14" fillId="0" borderId="43" xfId="0" applyFont="1" applyBorder="1"/>
    <xf numFmtId="0" fontId="2" fillId="0" borderId="68" xfId="0" applyFont="1" applyBorder="1"/>
    <xf numFmtId="0" fontId="14" fillId="0" borderId="57" xfId="0" applyFont="1" applyBorder="1"/>
    <xf numFmtId="0" fontId="14" fillId="0" borderId="50" xfId="0" applyFont="1" applyBorder="1"/>
    <xf numFmtId="164" fontId="6" fillId="0" borderId="0" xfId="1" applyNumberFormat="1" applyFont="1" applyBorder="1"/>
    <xf numFmtId="164" fontId="4" fillId="0" borderId="0" xfId="1" applyNumberFormat="1" applyFont="1"/>
    <xf numFmtId="164" fontId="6" fillId="0" borderId="28" xfId="1" applyNumberFormat="1" applyFont="1" applyBorder="1"/>
    <xf numFmtId="164" fontId="17" fillId="0" borderId="4" xfId="1" applyNumberFormat="1" applyFont="1" applyBorder="1"/>
    <xf numFmtId="164" fontId="23" fillId="0" borderId="52" xfId="1" applyNumberFormat="1" applyFont="1" applyBorder="1"/>
    <xf numFmtId="164" fontId="1" fillId="0" borderId="52" xfId="1" applyNumberFormat="1" applyFont="1" applyBorder="1"/>
    <xf numFmtId="164" fontId="0" fillId="0" borderId="52" xfId="1" applyNumberFormat="1" applyFont="1" applyBorder="1"/>
    <xf numFmtId="164" fontId="17" fillId="0" borderId="52" xfId="1" applyNumberFormat="1" applyFont="1" applyBorder="1"/>
    <xf numFmtId="164" fontId="4" fillId="0" borderId="57" xfId="1" applyNumberFormat="1" applyFont="1" applyBorder="1"/>
    <xf numFmtId="164" fontId="6" fillId="0" borderId="0" xfId="1" applyNumberFormat="1" applyFont="1"/>
    <xf numFmtId="164" fontId="2" fillId="0" borderId="49" xfId="1" applyNumberFormat="1" applyFont="1" applyBorder="1"/>
    <xf numFmtId="164" fontId="2" fillId="0" borderId="53" xfId="1" applyNumberFormat="1" applyFont="1" applyBorder="1" applyAlignment="1">
      <alignment horizontal="center"/>
    </xf>
    <xf numFmtId="164" fontId="2" fillId="0" borderId="12" xfId="1" applyNumberFormat="1" applyFont="1" applyBorder="1"/>
    <xf numFmtId="164" fontId="2" fillId="0" borderId="19" xfId="1" applyNumberFormat="1" applyFont="1" applyBorder="1" applyAlignment="1">
      <alignment horizontal="center"/>
    </xf>
    <xf numFmtId="164" fontId="0" fillId="0" borderId="38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4" fillId="0" borderId="19" xfId="1" applyNumberFormat="1" applyFont="1" applyBorder="1" applyAlignment="1">
      <alignment horizontal="center"/>
    </xf>
    <xf numFmtId="164" fontId="2" fillId="0" borderId="33" xfId="1" applyNumberFormat="1" applyFont="1" applyBorder="1" applyAlignment="1">
      <alignment horizontal="center"/>
    </xf>
    <xf numFmtId="164" fontId="31" fillId="0" borderId="0" xfId="1" applyNumberFormat="1" applyFont="1" applyAlignment="1">
      <alignment horizontal="right"/>
    </xf>
    <xf numFmtId="164" fontId="15" fillId="0" borderId="69" xfId="1" applyNumberFormat="1" applyFont="1" applyBorder="1"/>
    <xf numFmtId="164" fontId="15" fillId="0" borderId="70" xfId="1" applyNumberFormat="1" applyFont="1" applyBorder="1"/>
    <xf numFmtId="164" fontId="32" fillId="0" borderId="0" xfId="1" applyNumberFormat="1" applyFont="1"/>
    <xf numFmtId="0" fontId="6" fillId="0" borderId="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3" fontId="32" fillId="0" borderId="37" xfId="0" applyNumberFormat="1" applyFont="1" applyBorder="1"/>
    <xf numFmtId="3" fontId="33" fillId="0" borderId="57" xfId="0" applyNumberFormat="1" applyFont="1" applyBorder="1"/>
    <xf numFmtId="164" fontId="33" fillId="0" borderId="50" xfId="1" applyNumberFormat="1" applyFont="1" applyBorder="1"/>
    <xf numFmtId="164" fontId="11" fillId="0" borderId="52" xfId="1" applyNumberFormat="1" applyFont="1" applyBorder="1" applyAlignment="1">
      <alignment horizontal="center"/>
    </xf>
    <xf numFmtId="0" fontId="3" fillId="0" borderId="35" xfId="0" applyFont="1" applyBorder="1"/>
    <xf numFmtId="0" fontId="6" fillId="0" borderId="32" xfId="0" applyFont="1" applyBorder="1" applyAlignment="1">
      <alignment horizontal="left"/>
    </xf>
    <xf numFmtId="0" fontId="35" fillId="0" borderId="32" xfId="0" applyFont="1" applyBorder="1"/>
    <xf numFmtId="0" fontId="2" fillId="0" borderId="24" xfId="0" applyFont="1" applyBorder="1"/>
    <xf numFmtId="0" fontId="25" fillId="0" borderId="32" xfId="0" applyFont="1" applyBorder="1"/>
    <xf numFmtId="0" fontId="0" fillId="0" borderId="0" xfId="0" applyAlignment="1">
      <alignment horizontal="center"/>
    </xf>
    <xf numFmtId="0" fontId="9" fillId="0" borderId="48" xfId="0" applyFont="1" applyBorder="1"/>
    <xf numFmtId="164" fontId="2" fillId="0" borderId="59" xfId="1" applyNumberFormat="1" applyFont="1" applyBorder="1"/>
    <xf numFmtId="0" fontId="4" fillId="0" borderId="57" xfId="0" applyFont="1" applyBorder="1" applyAlignment="1">
      <alignment horizontal="right"/>
    </xf>
    <xf numFmtId="164" fontId="14" fillId="0" borderId="43" xfId="1" applyNumberFormat="1" applyFont="1" applyBorder="1"/>
    <xf numFmtId="0" fontId="16" fillId="0" borderId="12" xfId="0" applyFont="1" applyBorder="1" applyAlignment="1">
      <alignment horizontal="left"/>
    </xf>
    <xf numFmtId="0" fontId="0" fillId="0" borderId="5" xfId="0" applyBorder="1" applyAlignment="1">
      <alignment horizontal="left"/>
    </xf>
    <xf numFmtId="49" fontId="16" fillId="0" borderId="12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49" fontId="24" fillId="0" borderId="12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0" fillId="0" borderId="20" xfId="0" applyBorder="1"/>
    <xf numFmtId="0" fontId="2" fillId="0" borderId="12" xfId="0" applyFont="1" applyBorder="1" applyAlignment="1">
      <alignment horizontal="left"/>
    </xf>
    <xf numFmtId="3" fontId="4" fillId="0" borderId="57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6" xfId="0" applyBorder="1" applyAlignment="1">
      <alignment horizontal="left"/>
    </xf>
    <xf numFmtId="49" fontId="11" fillId="0" borderId="62" xfId="0" applyNumberFormat="1" applyFont="1" applyBorder="1" applyAlignment="1">
      <alignment horizontal="left"/>
    </xf>
    <xf numFmtId="0" fontId="0" fillId="0" borderId="55" xfId="0" applyBorder="1" applyAlignment="1">
      <alignment horizontal="right"/>
    </xf>
    <xf numFmtId="49" fontId="11" fillId="0" borderId="12" xfId="0" applyNumberFormat="1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62" xfId="0" applyBorder="1" applyAlignment="1">
      <alignment horizontal="right"/>
    </xf>
    <xf numFmtId="49" fontId="11" fillId="0" borderId="71" xfId="0" applyNumberFormat="1" applyFont="1" applyBorder="1" applyAlignment="1">
      <alignment horizontal="left"/>
    </xf>
    <xf numFmtId="164" fontId="0" fillId="0" borderId="72" xfId="1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0" fontId="2" fillId="0" borderId="39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1" fillId="0" borderId="4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7" xfId="0" applyFont="1" applyBorder="1"/>
    <xf numFmtId="0" fontId="7" fillId="0" borderId="46" xfId="0" applyFont="1" applyBorder="1"/>
    <xf numFmtId="0" fontId="7" fillId="0" borderId="56" xfId="0" applyFont="1" applyBorder="1"/>
    <xf numFmtId="0" fontId="2" fillId="0" borderId="46" xfId="0" applyFont="1" applyBorder="1"/>
    <xf numFmtId="0" fontId="2" fillId="0" borderId="56" xfId="0" applyFont="1" applyBorder="1"/>
    <xf numFmtId="0" fontId="2" fillId="0" borderId="5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25" fillId="0" borderId="20" xfId="0" applyFont="1" applyBorder="1"/>
    <xf numFmtId="0" fontId="25" fillId="0" borderId="12" xfId="0" applyFont="1" applyBorder="1"/>
    <xf numFmtId="0" fontId="25" fillId="0" borderId="62" xfId="0" applyFont="1" applyBorder="1"/>
    <xf numFmtId="0" fontId="32" fillId="0" borderId="39" xfId="0" applyFont="1" applyBorder="1" applyAlignment="1">
      <alignment shrinkToFit="1"/>
    </xf>
    <xf numFmtId="164" fontId="32" fillId="0" borderId="73" xfId="1" applyNumberFormat="1" applyFont="1" applyBorder="1" applyAlignment="1">
      <alignment shrinkToFit="1"/>
    </xf>
    <xf numFmtId="0" fontId="0" fillId="3" borderId="2" xfId="0" applyFill="1" applyBorder="1"/>
    <xf numFmtId="0" fontId="0" fillId="0" borderId="56" xfId="0" applyBorder="1" applyAlignment="1">
      <alignment horizontal="right"/>
    </xf>
    <xf numFmtId="0" fontId="2" fillId="0" borderId="55" xfId="0" applyFont="1" applyBorder="1" applyAlignment="1">
      <alignment horizontal="right"/>
    </xf>
    <xf numFmtId="0" fontId="0" fillId="0" borderId="42" xfId="0" applyBorder="1" applyAlignment="1">
      <alignment horizontal="right"/>
    </xf>
    <xf numFmtId="0" fontId="2" fillId="0" borderId="52" xfId="0" applyFont="1" applyBorder="1" applyAlignment="1">
      <alignment horizontal="right"/>
    </xf>
    <xf numFmtId="0" fontId="2" fillId="0" borderId="56" xfId="0" applyFont="1" applyBorder="1" applyAlignment="1">
      <alignment horizontal="right"/>
    </xf>
    <xf numFmtId="0" fontId="39" fillId="2" borderId="33" xfId="0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33" xfId="0" applyFill="1" applyBorder="1"/>
    <xf numFmtId="0" fontId="0" fillId="2" borderId="8" xfId="0" applyFill="1" applyBorder="1"/>
    <xf numFmtId="164" fontId="5" fillId="0" borderId="0" xfId="1" applyNumberFormat="1" applyFont="1"/>
    <xf numFmtId="3" fontId="21" fillId="0" borderId="30" xfId="0" applyNumberFormat="1" applyFont="1" applyBorder="1"/>
    <xf numFmtId="3" fontId="15" fillId="0" borderId="33" xfId="0" applyNumberFormat="1" applyFont="1" applyBorder="1"/>
    <xf numFmtId="3" fontId="21" fillId="0" borderId="33" xfId="0" applyNumberFormat="1" applyFont="1" applyBorder="1"/>
    <xf numFmtId="3" fontId="21" fillId="0" borderId="36" xfId="0" applyNumberFormat="1" applyFont="1" applyBorder="1"/>
    <xf numFmtId="3" fontId="15" fillId="0" borderId="19" xfId="0" applyNumberFormat="1" applyFont="1" applyBorder="1"/>
    <xf numFmtId="3" fontId="2" fillId="0" borderId="19" xfId="0" applyNumberFormat="1" applyFont="1" applyBorder="1"/>
    <xf numFmtId="0" fontId="19" fillId="0" borderId="9" xfId="0" applyFont="1" applyBorder="1" applyAlignment="1">
      <alignment horizontal="left"/>
    </xf>
    <xf numFmtId="3" fontId="11" fillId="0" borderId="33" xfId="0" applyNumberFormat="1" applyFont="1" applyBorder="1"/>
    <xf numFmtId="0" fontId="19" fillId="0" borderId="24" xfId="0" applyFont="1" applyFill="1" applyBorder="1"/>
    <xf numFmtId="49" fontId="17" fillId="0" borderId="9" xfId="0" applyNumberFormat="1" applyFont="1" applyBorder="1" applyAlignment="1">
      <alignment horizontal="left"/>
    </xf>
    <xf numFmtId="0" fontId="9" fillId="0" borderId="24" xfId="0" applyFont="1" applyFill="1" applyBorder="1"/>
    <xf numFmtId="0" fontId="13" fillId="0" borderId="44" xfId="0" applyFont="1" applyBorder="1"/>
    <xf numFmtId="49" fontId="0" fillId="0" borderId="0" xfId="0" applyNumberFormat="1" applyAlignment="1">
      <alignment horizontal="right"/>
    </xf>
    <xf numFmtId="164" fontId="35" fillId="0" borderId="52" xfId="1" applyNumberFormat="1" applyFont="1" applyBorder="1" applyAlignment="1">
      <alignment horizontal="right"/>
    </xf>
    <xf numFmtId="164" fontId="8" fillId="0" borderId="0" xfId="1" applyNumberFormat="1" applyFont="1" applyBorder="1"/>
    <xf numFmtId="164" fontId="8" fillId="0" borderId="0" xfId="1" applyNumberFormat="1" applyFont="1"/>
    <xf numFmtId="0" fontId="10" fillId="0" borderId="0" xfId="1" applyNumberFormat="1" applyFont="1"/>
    <xf numFmtId="164" fontId="10" fillId="0" borderId="11" xfId="1" applyNumberFormat="1" applyFont="1" applyBorder="1" applyAlignment="1">
      <alignment horizontal="right"/>
    </xf>
    <xf numFmtId="164" fontId="10" fillId="0" borderId="19" xfId="1" applyNumberFormat="1" applyFont="1" applyBorder="1" applyAlignment="1">
      <alignment horizontal="center"/>
    </xf>
    <xf numFmtId="164" fontId="8" fillId="0" borderId="28" xfId="1" applyNumberFormat="1" applyFont="1" applyBorder="1"/>
    <xf numFmtId="164" fontId="8" fillId="0" borderId="33" xfId="1" applyNumberFormat="1" applyFont="1" applyBorder="1"/>
    <xf numFmtId="164" fontId="8" fillId="0" borderId="36" xfId="1" applyNumberFormat="1" applyFont="1" applyBorder="1"/>
    <xf numFmtId="164" fontId="10" fillId="0" borderId="33" xfId="1" applyNumberFormat="1" applyFont="1" applyBorder="1"/>
    <xf numFmtId="164" fontId="8" fillId="3" borderId="33" xfId="1" applyNumberFormat="1" applyFont="1" applyFill="1" applyBorder="1"/>
    <xf numFmtId="164" fontId="10" fillId="0" borderId="19" xfId="1" applyNumberFormat="1" applyFont="1" applyBorder="1"/>
    <xf numFmtId="0" fontId="10" fillId="0" borderId="0" xfId="0" applyFont="1"/>
    <xf numFmtId="164" fontId="10" fillId="0" borderId="0" xfId="1" applyNumberFormat="1" applyFont="1"/>
    <xf numFmtId="0" fontId="10" fillId="0" borderId="19" xfId="0" applyFont="1" applyBorder="1"/>
    <xf numFmtId="0" fontId="10" fillId="0" borderId="20" xfId="0" applyFont="1" applyBorder="1"/>
    <xf numFmtId="0" fontId="10" fillId="0" borderId="12" xfId="0" applyFont="1" applyBorder="1"/>
    <xf numFmtId="164" fontId="10" fillId="0" borderId="13" xfId="1" applyNumberFormat="1" applyFont="1" applyBorder="1" applyAlignment="1">
      <alignment horizontal="right"/>
    </xf>
    <xf numFmtId="164" fontId="10" fillId="0" borderId="12" xfId="1" applyNumberFormat="1" applyFont="1" applyBorder="1" applyAlignment="1">
      <alignment horizontal="right"/>
    </xf>
    <xf numFmtId="164" fontId="8" fillId="0" borderId="13" xfId="1" applyNumberFormat="1" applyFont="1" applyBorder="1" applyAlignment="1">
      <alignment horizontal="right"/>
    </xf>
    <xf numFmtId="0" fontId="10" fillId="0" borderId="7" xfId="0" applyFont="1" applyBorder="1"/>
    <xf numFmtId="0" fontId="8" fillId="0" borderId="21" xfId="0" applyFont="1" applyBorder="1"/>
    <xf numFmtId="0" fontId="10" fillId="0" borderId="17" xfId="0" applyFont="1" applyBorder="1"/>
    <xf numFmtId="0" fontId="8" fillId="0" borderId="22" xfId="0" applyFont="1" applyBorder="1"/>
    <xf numFmtId="164" fontId="10" fillId="0" borderId="50" xfId="1" applyNumberFormat="1" applyFont="1" applyBorder="1" applyAlignment="1">
      <alignment horizontal="center"/>
    </xf>
    <xf numFmtId="164" fontId="8" fillId="0" borderId="48" xfId="1" applyNumberFormat="1" applyFont="1" applyBorder="1"/>
    <xf numFmtId="164" fontId="8" fillId="0" borderId="67" xfId="1" applyNumberFormat="1" applyFont="1" applyBorder="1"/>
    <xf numFmtId="164" fontId="8" fillId="0" borderId="31" xfId="1" applyNumberFormat="1" applyFont="1" applyBorder="1"/>
    <xf numFmtId="0" fontId="8" fillId="0" borderId="3" xfId="0" applyFont="1" applyBorder="1"/>
    <xf numFmtId="0" fontId="8" fillId="0" borderId="51" xfId="0" applyFont="1" applyBorder="1"/>
    <xf numFmtId="164" fontId="8" fillId="0" borderId="8" xfId="1" applyNumberFormat="1" applyFont="1" applyBorder="1"/>
    <xf numFmtId="164" fontId="8" fillId="0" borderId="52" xfId="1" applyNumberFormat="1" applyFont="1" applyBorder="1"/>
    <xf numFmtId="49" fontId="8" fillId="0" borderId="2" xfId="0" applyNumberFormat="1" applyFont="1" applyBorder="1" applyAlignment="1">
      <alignment horizontal="left"/>
    </xf>
    <xf numFmtId="164" fontId="8" fillId="3" borderId="33" xfId="1" applyNumberFormat="1" applyFont="1" applyFill="1" applyBorder="1" applyAlignment="1">
      <alignment horizontal="right"/>
    </xf>
    <xf numFmtId="164" fontId="8" fillId="0" borderId="15" xfId="1" applyNumberFormat="1" applyFont="1" applyBorder="1"/>
    <xf numFmtId="164" fontId="8" fillId="0" borderId="35" xfId="1" applyNumberFormat="1" applyFont="1" applyBorder="1"/>
    <xf numFmtId="164" fontId="8" fillId="3" borderId="36" xfId="1" applyNumberFormat="1" applyFont="1" applyFill="1" applyBorder="1"/>
    <xf numFmtId="164" fontId="8" fillId="0" borderId="56" xfId="1" applyNumberFormat="1" applyFont="1" applyBorder="1"/>
    <xf numFmtId="164" fontId="8" fillId="0" borderId="44" xfId="1" applyNumberFormat="1" applyFont="1" applyBorder="1"/>
    <xf numFmtId="0" fontId="10" fillId="0" borderId="2" xfId="0" applyFont="1" applyBorder="1"/>
    <xf numFmtId="164" fontId="10" fillId="0" borderId="8" xfId="1" applyNumberFormat="1" applyFont="1" applyBorder="1"/>
    <xf numFmtId="164" fontId="10" fillId="0" borderId="44" xfId="1" applyNumberFormat="1" applyFont="1" applyBorder="1"/>
    <xf numFmtId="0" fontId="8" fillId="0" borderId="12" xfId="0" applyFont="1" applyBorder="1"/>
    <xf numFmtId="164" fontId="10" fillId="0" borderId="14" xfId="1" applyNumberFormat="1" applyFont="1" applyBorder="1"/>
    <xf numFmtId="0" fontId="8" fillId="0" borderId="0" xfId="0" applyFont="1" applyBorder="1"/>
    <xf numFmtId="0" fontId="0" fillId="0" borderId="40" xfId="0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52" xfId="0" applyFill="1" applyBorder="1"/>
    <xf numFmtId="0" fontId="10" fillId="0" borderId="0" xfId="0" applyFont="1" applyBorder="1"/>
    <xf numFmtId="164" fontId="10" fillId="0" borderId="72" xfId="1" applyNumberFormat="1" applyFont="1" applyBorder="1"/>
    <xf numFmtId="164" fontId="10" fillId="0" borderId="0" xfId="1" applyNumberFormat="1" applyFont="1" applyBorder="1"/>
    <xf numFmtId="164" fontId="10" fillId="0" borderId="55" xfId="1" applyNumberFormat="1" applyFont="1" applyBorder="1"/>
    <xf numFmtId="164" fontId="10" fillId="0" borderId="40" xfId="1" applyNumberFormat="1" applyFont="1" applyBorder="1"/>
    <xf numFmtId="49" fontId="8" fillId="0" borderId="5" xfId="0" applyNumberFormat="1" applyFont="1" applyBorder="1" applyAlignment="1">
      <alignment horizontal="left"/>
    </xf>
    <xf numFmtId="0" fontId="8" fillId="0" borderId="5" xfId="0" applyFont="1" applyBorder="1"/>
    <xf numFmtId="164" fontId="8" fillId="0" borderId="19" xfId="1" applyNumberFormat="1" applyFont="1" applyBorder="1"/>
    <xf numFmtId="164" fontId="8" fillId="0" borderId="50" xfId="1" applyNumberFormat="1" applyFont="1" applyBorder="1"/>
    <xf numFmtId="164" fontId="8" fillId="0" borderId="62" xfId="1" applyNumberFormat="1" applyFont="1" applyBorder="1"/>
    <xf numFmtId="164" fontId="8" fillId="3" borderId="52" xfId="1" applyNumberFormat="1" applyFont="1" applyFill="1" applyBorder="1"/>
    <xf numFmtId="0" fontId="6" fillId="3" borderId="24" xfId="0" applyFont="1" applyFill="1" applyBorder="1"/>
    <xf numFmtId="164" fontId="2" fillId="0" borderId="14" xfId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Border="1"/>
    <xf numFmtId="0" fontId="4" fillId="0" borderId="16" xfId="0" applyFont="1" applyBorder="1"/>
    <xf numFmtId="0" fontId="4" fillId="0" borderId="71" xfId="0" applyFont="1" applyBorder="1"/>
    <xf numFmtId="0" fontId="4" fillId="0" borderId="74" xfId="0" applyFont="1" applyBorder="1" applyAlignment="1">
      <alignment horizontal="center"/>
    </xf>
    <xf numFmtId="164" fontId="11" fillId="0" borderId="50" xfId="1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0" fontId="4" fillId="0" borderId="75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72" xfId="0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4" fillId="0" borderId="14" xfId="0" applyFont="1" applyBorder="1"/>
    <xf numFmtId="3" fontId="4" fillId="0" borderId="11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0" fillId="0" borderId="46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1" fillId="0" borderId="75" xfId="0" applyFont="1" applyBorder="1" applyAlignment="1">
      <alignment horizontal="center"/>
    </xf>
    <xf numFmtId="14" fontId="11" fillId="0" borderId="74" xfId="0" applyNumberFormat="1" applyFont="1" applyBorder="1" applyAlignment="1">
      <alignment horizontal="center"/>
    </xf>
    <xf numFmtId="164" fontId="4" fillId="0" borderId="75" xfId="1" applyNumberFormat="1" applyFont="1" applyBorder="1" applyAlignment="1">
      <alignment horizontal="center"/>
    </xf>
    <xf numFmtId="164" fontId="4" fillId="0" borderId="50" xfId="1" applyNumberFormat="1" applyFont="1" applyBorder="1"/>
    <xf numFmtId="0" fontId="0" fillId="0" borderId="59" xfId="0" applyBorder="1" applyAlignment="1">
      <alignment horizontal="right"/>
    </xf>
    <xf numFmtId="0" fontId="2" fillId="0" borderId="4" xfId="0" applyFont="1" applyBorder="1" applyAlignment="1">
      <alignment horizontal="right"/>
    </xf>
    <xf numFmtId="49" fontId="0" fillId="0" borderId="14" xfId="1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54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7" fillId="0" borderId="60" xfId="0" applyFont="1" applyBorder="1"/>
    <xf numFmtId="0" fontId="17" fillId="0" borderId="52" xfId="0" applyFont="1" applyBorder="1" applyAlignment="1">
      <alignment horizontal="left"/>
    </xf>
    <xf numFmtId="0" fontId="19" fillId="0" borderId="52" xfId="0" applyFont="1" applyBorder="1" applyAlignment="1">
      <alignment horizontal="right"/>
    </xf>
    <xf numFmtId="0" fontId="4" fillId="0" borderId="55" xfId="0" applyFont="1" applyBorder="1" applyAlignment="1">
      <alignment horizontal="right"/>
    </xf>
    <xf numFmtId="0" fontId="19" fillId="0" borderId="55" xfId="0" applyFont="1" applyBorder="1" applyAlignment="1">
      <alignment horizontal="right"/>
    </xf>
    <xf numFmtId="0" fontId="0" fillId="0" borderId="56" xfId="0" applyBorder="1" applyAlignment="1">
      <alignment horizontal="left"/>
    </xf>
    <xf numFmtId="0" fontId="0" fillId="0" borderId="25" xfId="0" applyBorder="1"/>
    <xf numFmtId="0" fontId="0" fillId="0" borderId="65" xfId="0" applyBorder="1"/>
    <xf numFmtId="0" fontId="0" fillId="0" borderId="23" xfId="0" applyBorder="1"/>
    <xf numFmtId="0" fontId="22" fillId="0" borderId="5" xfId="0" applyFont="1" applyBorder="1"/>
    <xf numFmtId="9" fontId="22" fillId="0" borderId="5" xfId="0" applyNumberFormat="1" applyFont="1" applyBorder="1"/>
    <xf numFmtId="0" fontId="0" fillId="0" borderId="67" xfId="0" applyBorder="1" applyAlignment="1">
      <alignment horizontal="left"/>
    </xf>
    <xf numFmtId="0" fontId="17" fillId="0" borderId="66" xfId="0" applyFont="1" applyBorder="1"/>
    <xf numFmtId="0" fontId="17" fillId="0" borderId="7" xfId="0" applyFont="1" applyBorder="1"/>
    <xf numFmtId="0" fontId="17" fillId="0" borderId="59" xfId="0" applyFont="1" applyBorder="1"/>
    <xf numFmtId="3" fontId="0" fillId="0" borderId="39" xfId="0" applyNumberFormat="1" applyFont="1" applyBorder="1" applyAlignment="1">
      <alignment horizontal="right"/>
    </xf>
    <xf numFmtId="3" fontId="0" fillId="0" borderId="37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39" xfId="0" applyNumberFormat="1" applyFont="1" applyBorder="1"/>
    <xf numFmtId="3" fontId="0" fillId="0" borderId="37" xfId="0" applyNumberFormat="1" applyFont="1" applyBorder="1"/>
    <xf numFmtId="0" fontId="0" fillId="0" borderId="39" xfId="0" applyFont="1" applyBorder="1"/>
    <xf numFmtId="0" fontId="0" fillId="0" borderId="37" xfId="0" applyFont="1" applyBorder="1"/>
    <xf numFmtId="0" fontId="0" fillId="0" borderId="0" xfId="0" applyFont="1" applyBorder="1"/>
    <xf numFmtId="3" fontId="4" fillId="0" borderId="57" xfId="0" applyNumberFormat="1" applyFont="1" applyBorder="1"/>
    <xf numFmtId="0" fontId="0" fillId="0" borderId="3" xfId="0" applyFont="1" applyBorder="1"/>
    <xf numFmtId="164" fontId="4" fillId="0" borderId="52" xfId="1" applyNumberFormat="1" applyFont="1" applyBorder="1" applyAlignment="1">
      <alignment horizontal="right"/>
    </xf>
    <xf numFmtId="164" fontId="0" fillId="0" borderId="52" xfId="1" applyNumberFormat="1" applyFont="1" applyBorder="1" applyAlignment="1">
      <alignment horizontal="right"/>
    </xf>
    <xf numFmtId="164" fontId="25" fillId="0" borderId="52" xfId="1" applyNumberFormat="1" applyFont="1" applyBorder="1" applyAlignment="1">
      <alignment horizontal="right"/>
    </xf>
    <xf numFmtId="164" fontId="0" fillId="0" borderId="56" xfId="1" applyNumberFormat="1" applyFont="1" applyBorder="1" applyAlignment="1">
      <alignment horizontal="right"/>
    </xf>
    <xf numFmtId="164" fontId="3" fillId="0" borderId="30" xfId="1" applyNumberFormat="1" applyFont="1" applyBorder="1" applyAlignment="1">
      <alignment horizontal="right"/>
    </xf>
    <xf numFmtId="164" fontId="3" fillId="0" borderId="36" xfId="1" applyNumberFormat="1" applyFont="1" applyBorder="1" applyAlignment="1">
      <alignment horizontal="right"/>
    </xf>
    <xf numFmtId="164" fontId="3" fillId="0" borderId="30" xfId="1" applyNumberFormat="1" applyFont="1" applyBorder="1"/>
    <xf numFmtId="0" fontId="4" fillId="0" borderId="24" xfId="0" applyFont="1" applyBorder="1"/>
    <xf numFmtId="0" fontId="35" fillId="0" borderId="24" xfId="0" applyFont="1" applyBorder="1"/>
    <xf numFmtId="0" fontId="35" fillId="0" borderId="52" xfId="0" applyFont="1" applyBorder="1"/>
    <xf numFmtId="0" fontId="5" fillId="0" borderId="24" xfId="0" applyFont="1" applyBorder="1"/>
    <xf numFmtId="0" fontId="0" fillId="3" borderId="24" xfId="0" applyFill="1" applyBorder="1"/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25" fillId="0" borderId="24" xfId="0" applyFont="1" applyBorder="1"/>
    <xf numFmtId="0" fontId="25" fillId="0" borderId="52" xfId="0" applyFont="1" applyBorder="1"/>
    <xf numFmtId="0" fontId="0" fillId="0" borderId="76" xfId="0" applyBorder="1"/>
    <xf numFmtId="0" fontId="0" fillId="0" borderId="77" xfId="0" applyBorder="1"/>
    <xf numFmtId="0" fontId="0" fillId="0" borderId="16" xfId="0" applyBorder="1" applyAlignment="1">
      <alignment horizontal="right"/>
    </xf>
    <xf numFmtId="164" fontId="7" fillId="0" borderId="0" xfId="1" applyNumberFormat="1" applyFont="1" applyBorder="1" applyAlignment="1">
      <alignment horizontal="left"/>
    </xf>
    <xf numFmtId="164" fontId="9" fillId="0" borderId="14" xfId="1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164" fontId="37" fillId="0" borderId="59" xfId="1" applyNumberFormat="1" applyFont="1" applyBorder="1"/>
    <xf numFmtId="164" fontId="9" fillId="0" borderId="52" xfId="1" applyNumberFormat="1" applyFont="1" applyBorder="1" applyAlignment="1">
      <alignment horizontal="center"/>
    </xf>
    <xf numFmtId="164" fontId="5" fillId="0" borderId="52" xfId="1" applyNumberFormat="1" applyFont="1" applyBorder="1" applyAlignment="1">
      <alignment horizontal="center"/>
    </xf>
    <xf numFmtId="164" fontId="5" fillId="3" borderId="52" xfId="1" applyNumberFormat="1" applyFont="1" applyFill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29" fillId="2" borderId="52" xfId="1" applyNumberFormat="1" applyFont="1" applyFill="1" applyBorder="1" applyAlignment="1">
      <alignment vertical="center"/>
    </xf>
    <xf numFmtId="164" fontId="7" fillId="0" borderId="52" xfId="1" applyNumberFormat="1" applyFont="1" applyBorder="1" applyAlignment="1">
      <alignment horizontal="center"/>
    </xf>
    <xf numFmtId="164" fontId="5" fillId="0" borderId="56" xfId="1" applyNumberFormat="1" applyFont="1" applyBorder="1" applyAlignment="1">
      <alignment horizontal="center"/>
    </xf>
    <xf numFmtId="164" fontId="37" fillId="0" borderId="30" xfId="1" applyNumberFormat="1" applyFont="1" applyBorder="1" applyAlignment="1">
      <alignment horizontal="center"/>
    </xf>
    <xf numFmtId="164" fontId="37" fillId="0" borderId="54" xfId="1" applyNumberFormat="1" applyFont="1" applyBorder="1" applyAlignment="1">
      <alignment horizontal="center"/>
    </xf>
    <xf numFmtId="1" fontId="9" fillId="0" borderId="78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13" xfId="0" applyFont="1" applyBorder="1" applyAlignment="1">
      <alignment horizontal="center"/>
    </xf>
    <xf numFmtId="164" fontId="38" fillId="0" borderId="31" xfId="1" applyNumberFormat="1" applyFont="1" applyBorder="1"/>
    <xf numFmtId="0" fontId="9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164" fontId="9" fillId="0" borderId="32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3" borderId="32" xfId="1" applyNumberFormat="1" applyFont="1" applyFill="1" applyBorder="1" applyAlignment="1">
      <alignment horizontal="center"/>
    </xf>
    <xf numFmtId="3" fontId="9" fillId="0" borderId="32" xfId="1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38" fillId="0" borderId="29" xfId="1" applyNumberFormat="1" applyFont="1" applyBorder="1" applyAlignment="1">
      <alignment horizontal="center"/>
    </xf>
    <xf numFmtId="164" fontId="38" fillId="0" borderId="10" xfId="1" applyNumberFormat="1" applyFont="1" applyBorder="1" applyAlignment="1">
      <alignment horizontal="center"/>
    </xf>
    <xf numFmtId="1" fontId="9" fillId="0" borderId="74" xfId="1" applyNumberFormat="1" applyFont="1" applyBorder="1" applyAlignment="1">
      <alignment horizontal="center"/>
    </xf>
    <xf numFmtId="0" fontId="0" fillId="0" borderId="14" xfId="0" applyFill="1" applyBorder="1"/>
    <xf numFmtId="0" fontId="11" fillId="0" borderId="0" xfId="0" applyFont="1"/>
    <xf numFmtId="0" fontId="6" fillId="0" borderId="0" xfId="0" applyFont="1" applyAlignment="1">
      <alignment horizontal="right"/>
    </xf>
    <xf numFmtId="0" fontId="6" fillId="0" borderId="31" xfId="0" applyFont="1" applyBorder="1"/>
    <xf numFmtId="0" fontId="11" fillId="0" borderId="8" xfId="0" applyFont="1" applyBorder="1"/>
    <xf numFmtId="0" fontId="6" fillId="0" borderId="8" xfId="0" applyFont="1" applyBorder="1"/>
    <xf numFmtId="0" fontId="6" fillId="0" borderId="15" xfId="0" applyFont="1" applyBorder="1"/>
    <xf numFmtId="0" fontId="11" fillId="0" borderId="50" xfId="0" applyFont="1" applyBorder="1"/>
    <xf numFmtId="0" fontId="6" fillId="0" borderId="27" xfId="0" applyFont="1" applyBorder="1"/>
    <xf numFmtId="0" fontId="6" fillId="0" borderId="0" xfId="0" applyFont="1" applyBorder="1" applyAlignment="1">
      <alignment horizontal="right"/>
    </xf>
    <xf numFmtId="0" fontId="11" fillId="0" borderId="68" xfId="0" applyFont="1" applyBorder="1" applyAlignment="1">
      <alignment horizontal="center"/>
    </xf>
    <xf numFmtId="164" fontId="8" fillId="3" borderId="8" xfId="1" applyNumberFormat="1" applyFont="1" applyFill="1" applyBorder="1"/>
    <xf numFmtId="164" fontId="8" fillId="0" borderId="33" xfId="1" applyNumberFormat="1" applyFont="1" applyFill="1" applyBorder="1"/>
    <xf numFmtId="164" fontId="8" fillId="0" borderId="8" xfId="1" applyNumberFormat="1" applyFont="1" applyFill="1" applyBorder="1"/>
    <xf numFmtId="1" fontId="8" fillId="0" borderId="2" xfId="0" applyNumberFormat="1" applyFont="1" applyBorder="1" applyAlignment="1">
      <alignment horizontal="left"/>
    </xf>
    <xf numFmtId="164" fontId="8" fillId="0" borderId="33" xfId="1" applyNumberFormat="1" applyFont="1" applyFill="1" applyBorder="1" applyAlignment="1"/>
    <xf numFmtId="0" fontId="11" fillId="0" borderId="2" xfId="0" applyFont="1" applyBorder="1" applyAlignment="1">
      <alignment horizontal="left"/>
    </xf>
    <xf numFmtId="0" fontId="2" fillId="0" borderId="65" xfId="0" applyFont="1" applyBorder="1"/>
    <xf numFmtId="0" fontId="2" fillId="0" borderId="64" xfId="0" applyFont="1" applyBorder="1"/>
    <xf numFmtId="0" fontId="6" fillId="0" borderId="18" xfId="0" applyFont="1" applyBorder="1"/>
    <xf numFmtId="0" fontId="11" fillId="0" borderId="2" xfId="0" applyFont="1" applyBorder="1"/>
    <xf numFmtId="0" fontId="11" fillId="0" borderId="52" xfId="0" applyFont="1" applyBorder="1"/>
    <xf numFmtId="0" fontId="9" fillId="0" borderId="2" xfId="0" applyFont="1" applyBorder="1"/>
    <xf numFmtId="164" fontId="14" fillId="0" borderId="57" xfId="1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9" fillId="0" borderId="1" xfId="0" applyFont="1" applyBorder="1"/>
    <xf numFmtId="164" fontId="8" fillId="3" borderId="15" xfId="1" applyNumberFormat="1" applyFont="1" applyFill="1" applyBorder="1"/>
    <xf numFmtId="164" fontId="10" fillId="0" borderId="52" xfId="1" applyNumberFormat="1" applyFont="1" applyBorder="1"/>
    <xf numFmtId="164" fontId="10" fillId="0" borderId="62" xfId="1" applyNumberFormat="1" applyFont="1" applyBorder="1"/>
    <xf numFmtId="164" fontId="10" fillId="0" borderId="9" xfId="1" applyNumberFormat="1" applyFont="1" applyBorder="1"/>
    <xf numFmtId="164" fontId="10" fillId="3" borderId="9" xfId="1" applyNumberFormat="1" applyFont="1" applyFill="1" applyBorder="1"/>
    <xf numFmtId="164" fontId="8" fillId="0" borderId="9" xfId="1" applyNumberFormat="1" applyFont="1" applyBorder="1"/>
    <xf numFmtId="164" fontId="10" fillId="0" borderId="23" xfId="1" applyNumberFormat="1" applyFont="1" applyBorder="1"/>
    <xf numFmtId="164" fontId="8" fillId="3" borderId="9" xfId="1" applyNumberFormat="1" applyFont="1" applyFill="1" applyBorder="1"/>
    <xf numFmtId="164" fontId="8" fillId="3" borderId="34" xfId="1" applyNumberFormat="1" applyFont="1" applyFill="1" applyBorder="1"/>
    <xf numFmtId="164" fontId="8" fillId="0" borderId="14" xfId="1" applyNumberFormat="1" applyFont="1" applyBorder="1"/>
    <xf numFmtId="164" fontId="8" fillId="0" borderId="32" xfId="1" applyNumberFormat="1" applyFont="1" applyBorder="1"/>
    <xf numFmtId="164" fontId="8" fillId="0" borderId="13" xfId="1" applyNumberFormat="1" applyFont="1" applyBorder="1"/>
    <xf numFmtId="164" fontId="0" fillId="0" borderId="54" xfId="1" applyNumberFormat="1" applyFont="1" applyBorder="1"/>
    <xf numFmtId="164" fontId="0" fillId="0" borderId="58" xfId="1" applyNumberFormat="1" applyFont="1" applyBorder="1"/>
    <xf numFmtId="164" fontId="8" fillId="0" borderId="54" xfId="1" applyNumberFormat="1" applyFont="1" applyBorder="1"/>
    <xf numFmtId="0" fontId="23" fillId="0" borderId="2" xfId="0" applyFont="1" applyBorder="1"/>
    <xf numFmtId="49" fontId="23" fillId="0" borderId="2" xfId="0" applyNumberFormat="1" applyFont="1" applyBorder="1" applyAlignment="1">
      <alignment horizontal="left"/>
    </xf>
    <xf numFmtId="0" fontId="19" fillId="0" borderId="5" xfId="0" applyFont="1" applyBorder="1"/>
    <xf numFmtId="0" fontId="19" fillId="0" borderId="2" xfId="0" applyFont="1" applyFill="1" applyBorder="1"/>
    <xf numFmtId="0" fontId="4" fillId="0" borderId="68" xfId="0" applyFont="1" applyBorder="1"/>
    <xf numFmtId="0" fontId="11" fillId="0" borderId="38" xfId="0" applyFont="1" applyBorder="1"/>
    <xf numFmtId="0" fontId="19" fillId="0" borderId="0" xfId="0" applyFont="1" applyBorder="1"/>
    <xf numFmtId="164" fontId="8" fillId="3" borderId="35" xfId="1" applyNumberFormat="1" applyFont="1" applyFill="1" applyBorder="1"/>
    <xf numFmtId="164" fontId="8" fillId="3" borderId="32" xfId="1" applyNumberFormat="1" applyFont="1" applyFill="1" applyBorder="1"/>
    <xf numFmtId="164" fontId="8" fillId="3" borderId="22" xfId="1" applyNumberFormat="1" applyFont="1" applyFill="1" applyBorder="1"/>
    <xf numFmtId="164" fontId="8" fillId="3" borderId="10" xfId="1" applyNumberFormat="1" applyFont="1" applyFill="1" applyBorder="1"/>
    <xf numFmtId="164" fontId="10" fillId="0" borderId="13" xfId="1" applyNumberFormat="1" applyFont="1" applyBorder="1"/>
    <xf numFmtId="0" fontId="2" fillId="0" borderId="9" xfId="0" applyFont="1" applyBorder="1"/>
    <xf numFmtId="49" fontId="19" fillId="0" borderId="65" xfId="0" applyNumberFormat="1" applyFont="1" applyBorder="1"/>
    <xf numFmtId="0" fontId="5" fillId="0" borderId="24" xfId="0" applyFont="1" applyFill="1" applyBorder="1"/>
    <xf numFmtId="3" fontId="6" fillId="0" borderId="33" xfId="0" applyNumberFormat="1" applyFont="1" applyBorder="1"/>
    <xf numFmtId="0" fontId="23" fillId="0" borderId="24" xfId="0" applyFont="1" applyFill="1" applyBorder="1"/>
    <xf numFmtId="0" fontId="23" fillId="0" borderId="24" xfId="0" applyFont="1" applyBorder="1"/>
    <xf numFmtId="0" fontId="11" fillId="0" borderId="74" xfId="0" applyFont="1" applyBorder="1"/>
    <xf numFmtId="0" fontId="0" fillId="0" borderId="36" xfId="0" applyFont="1" applyBorder="1"/>
    <xf numFmtId="3" fontId="4" fillId="0" borderId="36" xfId="0" applyNumberFormat="1" applyFont="1" applyBorder="1"/>
    <xf numFmtId="0" fontId="0" fillId="0" borderId="64" xfId="0" applyFont="1" applyBorder="1"/>
    <xf numFmtId="49" fontId="17" fillId="0" borderId="65" xfId="0" applyNumberFormat="1" applyFont="1" applyBorder="1" applyAlignment="1">
      <alignment horizontal="left"/>
    </xf>
    <xf numFmtId="0" fontId="19" fillId="0" borderId="53" xfId="0" applyFont="1" applyBorder="1"/>
    <xf numFmtId="0" fontId="11" fillId="0" borderId="75" xfId="0" applyFont="1" applyBorder="1"/>
    <xf numFmtId="3" fontId="11" fillId="0" borderId="32" xfId="0" applyNumberFormat="1" applyFont="1" applyBorder="1"/>
    <xf numFmtId="3" fontId="4" fillId="0" borderId="33" xfId="0" applyNumberFormat="1" applyFont="1" applyBorder="1"/>
    <xf numFmtId="3" fontId="4" fillId="0" borderId="9" xfId="0" applyNumberFormat="1" applyFont="1" applyBorder="1"/>
    <xf numFmtId="3" fontId="2" fillId="0" borderId="14" xfId="0" applyNumberFormat="1" applyFont="1" applyBorder="1"/>
    <xf numFmtId="0" fontId="0" fillId="0" borderId="10" xfId="0" applyFont="1" applyBorder="1" applyAlignment="1">
      <alignment horizontal="left"/>
    </xf>
    <xf numFmtId="0" fontId="8" fillId="0" borderId="32" xfId="0" applyFont="1" applyBorder="1"/>
    <xf numFmtId="164" fontId="19" fillId="0" borderId="8" xfId="1" applyNumberFormat="1" applyFont="1" applyBorder="1"/>
    <xf numFmtId="0" fontId="1" fillId="0" borderId="8" xfId="0" applyFont="1" applyBorder="1"/>
    <xf numFmtId="164" fontId="4" fillId="0" borderId="8" xfId="0" applyNumberFormat="1" applyFont="1" applyBorder="1"/>
    <xf numFmtId="164" fontId="23" fillId="0" borderId="8" xfId="1" applyNumberFormat="1" applyFont="1" applyBorder="1"/>
    <xf numFmtId="164" fontId="14" fillId="0" borderId="50" xfId="1" applyNumberFormat="1" applyFont="1" applyBorder="1" applyAlignment="1">
      <alignment horizontal="right"/>
    </xf>
    <xf numFmtId="0" fontId="17" fillId="0" borderId="42" xfId="0" applyFont="1" applyBorder="1" applyAlignment="1">
      <alignment horizontal="left"/>
    </xf>
    <xf numFmtId="49" fontId="17" fillId="0" borderId="42" xfId="0" applyNumberFormat="1" applyFont="1" applyBorder="1"/>
    <xf numFmtId="49" fontId="0" fillId="0" borderId="52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right"/>
    </xf>
    <xf numFmtId="49" fontId="0" fillId="0" borderId="52" xfId="0" applyNumberFormat="1" applyBorder="1" applyAlignment="1">
      <alignment horizontal="right"/>
    </xf>
    <xf numFmtId="49" fontId="20" fillId="0" borderId="52" xfId="0" applyNumberFormat="1" applyFont="1" applyBorder="1" applyAlignment="1">
      <alignment horizontal="right"/>
    </xf>
    <xf numFmtId="0" fontId="4" fillId="0" borderId="62" xfId="0" applyFont="1" applyBorder="1" applyAlignment="1">
      <alignment horizontal="right"/>
    </xf>
    <xf numFmtId="164" fontId="4" fillId="0" borderId="4" xfId="1" applyNumberFormat="1" applyFont="1" applyBorder="1"/>
    <xf numFmtId="0" fontId="0" fillId="0" borderId="12" xfId="0" applyBorder="1" applyAlignment="1">
      <alignment horizontal="left"/>
    </xf>
    <xf numFmtId="164" fontId="4" fillId="0" borderId="32" xfId="1" applyNumberFormat="1" applyFont="1" applyBorder="1" applyAlignment="1">
      <alignment horizontal="right"/>
    </xf>
    <xf numFmtId="164" fontId="0" fillId="0" borderId="32" xfId="1" applyNumberFormat="1" applyFont="1" applyBorder="1" applyAlignment="1">
      <alignment horizontal="right"/>
    </xf>
    <xf numFmtId="164" fontId="35" fillId="0" borderId="32" xfId="1" applyNumberFormat="1" applyFont="1" applyBorder="1" applyAlignment="1">
      <alignment horizontal="right"/>
    </xf>
    <xf numFmtId="164" fontId="25" fillId="0" borderId="32" xfId="1" applyNumberFormat="1" applyFont="1" applyBorder="1" applyAlignment="1">
      <alignment horizontal="right"/>
    </xf>
    <xf numFmtId="164" fontId="3" fillId="0" borderId="29" xfId="1" applyNumberFormat="1" applyFont="1" applyBorder="1" applyAlignment="1">
      <alignment horizontal="right"/>
    </xf>
    <xf numFmtId="164" fontId="3" fillId="0" borderId="34" xfId="1" applyNumberFormat="1" applyFont="1" applyBorder="1" applyAlignment="1">
      <alignment horizontal="right"/>
    </xf>
    <xf numFmtId="49" fontId="6" fillId="0" borderId="64" xfId="0" applyNumberFormat="1" applyFont="1" applyFill="1" applyBorder="1" applyAlignment="1">
      <alignment horizontal="left"/>
    </xf>
    <xf numFmtId="164" fontId="2" fillId="0" borderId="27" xfId="1" applyNumberFormat="1" applyFont="1" applyBorder="1"/>
    <xf numFmtId="164" fontId="2" fillId="0" borderId="16" xfId="1" applyNumberFormat="1" applyFont="1" applyBorder="1" applyAlignment="1">
      <alignment horizontal="center"/>
    </xf>
    <xf numFmtId="164" fontId="2" fillId="0" borderId="62" xfId="1" applyNumberFormat="1" applyFont="1" applyBorder="1" applyAlignment="1">
      <alignment horizontal="center"/>
    </xf>
    <xf numFmtId="164" fontId="0" fillId="0" borderId="42" xfId="1" applyNumberFormat="1" applyFon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164" fontId="2" fillId="0" borderId="47" xfId="1" applyNumberFormat="1" applyFont="1" applyBorder="1"/>
    <xf numFmtId="164" fontId="2" fillId="0" borderId="41" xfId="1" applyNumberFormat="1" applyFont="1" applyBorder="1" applyAlignment="1">
      <alignment horizontal="center"/>
    </xf>
    <xf numFmtId="164" fontId="2" fillId="0" borderId="13" xfId="1" applyNumberFormat="1" applyFont="1" applyBorder="1"/>
    <xf numFmtId="164" fontId="2" fillId="0" borderId="50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50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164" fontId="2" fillId="0" borderId="50" xfId="1" applyNumberFormat="1" applyFont="1" applyFill="1" applyBorder="1" applyAlignment="1">
      <alignment horizontal="center"/>
    </xf>
    <xf numFmtId="164" fontId="0" fillId="0" borderId="15" xfId="1" applyNumberFormat="1" applyFont="1" applyFill="1" applyBorder="1" applyAlignment="1">
      <alignment horizontal="center"/>
    </xf>
    <xf numFmtId="164" fontId="4" fillId="0" borderId="50" xfId="1" applyNumberFormat="1" applyFont="1" applyFill="1" applyBorder="1" applyAlignment="1">
      <alignment horizontal="center"/>
    </xf>
    <xf numFmtId="164" fontId="0" fillId="0" borderId="8" xfId="1" applyNumberFormat="1" applyFont="1" applyFill="1" applyBorder="1"/>
    <xf numFmtId="164" fontId="2" fillId="0" borderId="8" xfId="1" applyNumberFormat="1" applyFont="1" applyFill="1" applyBorder="1" applyAlignment="1">
      <alignment horizontal="center"/>
    </xf>
    <xf numFmtId="164" fontId="0" fillId="0" borderId="68" xfId="1" applyNumberFormat="1" applyFont="1" applyFill="1" applyBorder="1" applyAlignment="1">
      <alignment horizontal="center"/>
    </xf>
    <xf numFmtId="164" fontId="0" fillId="0" borderId="62" xfId="1" applyNumberFormat="1" applyFont="1" applyBorder="1" applyAlignment="1">
      <alignment horizontal="center"/>
    </xf>
    <xf numFmtId="164" fontId="4" fillId="0" borderId="62" xfId="1" applyNumberFormat="1" applyFont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164" fontId="0" fillId="0" borderId="38" xfId="1" applyNumberFormat="1" applyFont="1" applyFill="1" applyBorder="1" applyAlignment="1">
      <alignment horizontal="center"/>
    </xf>
    <xf numFmtId="164" fontId="0" fillId="0" borderId="33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2" fillId="0" borderId="33" xfId="1" applyNumberFormat="1" applyFont="1" applyFill="1" applyBorder="1" applyAlignment="1">
      <alignment horizontal="center"/>
    </xf>
    <xf numFmtId="164" fontId="0" fillId="0" borderId="72" xfId="1" applyNumberFormat="1" applyFont="1" applyFill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4" fillId="0" borderId="50" xfId="1" applyNumberFormat="1" applyFont="1" applyBorder="1" applyAlignment="1">
      <alignment horizontal="center"/>
    </xf>
    <xf numFmtId="164" fontId="0" fillId="0" borderId="33" xfId="1" applyNumberFormat="1" applyFont="1" applyBorder="1"/>
    <xf numFmtId="164" fontId="0" fillId="0" borderId="8" xfId="1" applyNumberFormat="1" applyFont="1" applyBorder="1"/>
    <xf numFmtId="164" fontId="2" fillId="0" borderId="8" xfId="1" applyNumberFormat="1" applyFont="1" applyBorder="1" applyAlignment="1">
      <alignment horizontal="center"/>
    </xf>
    <xf numFmtId="164" fontId="0" fillId="0" borderId="68" xfId="1" applyNumberFormat="1" applyFont="1" applyBorder="1" applyAlignment="1">
      <alignment horizontal="center"/>
    </xf>
    <xf numFmtId="164" fontId="2" fillId="0" borderId="50" xfId="1" applyNumberFormat="1" applyFont="1" applyBorder="1"/>
    <xf numFmtId="0" fontId="9" fillId="0" borderId="57" xfId="0" applyFont="1" applyBorder="1"/>
    <xf numFmtId="0" fontId="0" fillId="0" borderId="43" xfId="0" applyBorder="1" applyAlignment="1">
      <alignment horizontal="right"/>
    </xf>
    <xf numFmtId="164" fontId="4" fillId="0" borderId="14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0" fontId="9" fillId="0" borderId="44" xfId="0" applyFont="1" applyBorder="1"/>
    <xf numFmtId="0" fontId="9" fillId="0" borderId="11" xfId="0" applyFont="1" applyBorder="1"/>
    <xf numFmtId="0" fontId="4" fillId="0" borderId="20" xfId="0" applyFont="1" applyBorder="1"/>
    <xf numFmtId="0" fontId="0" fillId="0" borderId="59" xfId="0" applyFont="1" applyBorder="1"/>
    <xf numFmtId="164" fontId="2" fillId="0" borderId="59" xfId="1" applyNumberFormat="1" applyFont="1" applyBorder="1" applyAlignment="1">
      <alignment horizontal="center"/>
    </xf>
    <xf numFmtId="164" fontId="2" fillId="0" borderId="59" xfId="1" applyNumberFormat="1" applyFont="1" applyFill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64" fontId="0" fillId="0" borderId="0" xfId="0" applyNumberFormat="1"/>
    <xf numFmtId="165" fontId="4" fillId="0" borderId="50" xfId="0" applyNumberFormat="1" applyFont="1" applyBorder="1" applyAlignment="1">
      <alignment horizontal="center"/>
    </xf>
    <xf numFmtId="164" fontId="10" fillId="0" borderId="19" xfId="1" applyNumberFormat="1" applyFont="1" applyFill="1" applyBorder="1"/>
    <xf numFmtId="164" fontId="10" fillId="0" borderId="14" xfId="1" applyNumberFormat="1" applyFont="1" applyFill="1" applyBorder="1"/>
    <xf numFmtId="164" fontId="2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right"/>
    </xf>
    <xf numFmtId="164" fontId="18" fillId="0" borderId="8" xfId="1" applyNumberFormat="1" applyFont="1" applyBorder="1" applyAlignment="1">
      <alignment horizontal="center"/>
    </xf>
    <xf numFmtId="164" fontId="18" fillId="0" borderId="32" xfId="1" applyNumberFormat="1" applyFont="1" applyBorder="1"/>
    <xf numFmtId="164" fontId="2" fillId="0" borderId="32" xfId="1" applyNumberFormat="1" applyFont="1" applyBorder="1" applyAlignment="1">
      <alignment horizontal="center" vertical="center"/>
    </xf>
    <xf numFmtId="164" fontId="21" fillId="0" borderId="32" xfId="1" applyNumberFormat="1" applyFont="1" applyBorder="1" applyAlignment="1">
      <alignment horizontal="center"/>
    </xf>
    <xf numFmtId="164" fontId="4" fillId="0" borderId="32" xfId="1" applyNumberFormat="1" applyFont="1" applyBorder="1" applyAlignment="1">
      <alignment horizontal="center" wrapText="1"/>
    </xf>
    <xf numFmtId="164" fontId="7" fillId="0" borderId="32" xfId="1" applyNumberFormat="1" applyFont="1" applyBorder="1" applyAlignment="1">
      <alignment horizontal="center"/>
    </xf>
    <xf numFmtId="164" fontId="15" fillId="0" borderId="32" xfId="1" applyNumberFormat="1" applyFont="1" applyBorder="1" applyAlignment="1">
      <alignment horizontal="center"/>
    </xf>
    <xf numFmtId="164" fontId="2" fillId="0" borderId="32" xfId="1" applyNumberFormat="1" applyFont="1" applyBorder="1" applyAlignment="1">
      <alignment horizontal="center"/>
    </xf>
    <xf numFmtId="164" fontId="2" fillId="0" borderId="32" xfId="1" applyNumberFormat="1" applyFont="1" applyBorder="1" applyAlignment="1">
      <alignment horizontal="right"/>
    </xf>
    <xf numFmtId="164" fontId="18" fillId="0" borderId="32" xfId="1" applyNumberFormat="1" applyFont="1" applyBorder="1" applyAlignment="1">
      <alignment horizontal="center"/>
    </xf>
    <xf numFmtId="164" fontId="11" fillId="0" borderId="32" xfId="1" applyNumberFormat="1" applyFont="1" applyBorder="1" applyAlignment="1">
      <alignment horizontal="center"/>
    </xf>
    <xf numFmtId="164" fontId="15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 wrapText="1"/>
    </xf>
    <xf numFmtId="164" fontId="12" fillId="0" borderId="8" xfId="1" applyNumberFormat="1" applyFont="1" applyBorder="1" applyAlignment="1">
      <alignment horizontal="center"/>
    </xf>
    <xf numFmtId="164" fontId="21" fillId="0" borderId="8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4" fillId="0" borderId="46" xfId="0" applyFont="1" applyBorder="1"/>
    <xf numFmtId="164" fontId="4" fillId="0" borderId="34" xfId="1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52" xfId="0" applyFont="1" applyBorder="1" applyAlignment="1"/>
    <xf numFmtId="0" fontId="4" fillId="0" borderId="32" xfId="0" applyFont="1" applyBorder="1" applyAlignment="1">
      <alignment horizontal="right"/>
    </xf>
    <xf numFmtId="3" fontId="4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52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4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62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center"/>
    </xf>
    <xf numFmtId="0" fontId="17" fillId="0" borderId="12" xfId="0" applyFont="1" applyBorder="1" applyAlignment="1">
      <alignment horizontal="left"/>
    </xf>
    <xf numFmtId="164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0" xfId="0" applyFont="1" applyAlignment="1"/>
    <xf numFmtId="0" fontId="32" fillId="0" borderId="2" xfId="0" applyFont="1" applyBorder="1" applyAlignment="1"/>
    <xf numFmtId="0" fontId="32" fillId="0" borderId="52" xfId="0" applyFont="1" applyBorder="1" applyAlignment="1"/>
    <xf numFmtId="0" fontId="15" fillId="0" borderId="0" xfId="0" applyFont="1" applyBorder="1" applyAlignment="1"/>
    <xf numFmtId="0" fontId="6" fillId="0" borderId="2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2" xfId="0" applyFont="1" applyBorder="1" applyAlignment="1">
      <alignment horizontal="right"/>
    </xf>
    <xf numFmtId="0" fontId="0" fillId="0" borderId="24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52" xfId="0" applyFont="1" applyBorder="1" applyAlignment="1">
      <alignment horizontal="left" wrapText="1"/>
    </xf>
    <xf numFmtId="0" fontId="36" fillId="2" borderId="64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36" fillId="2" borderId="4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2" xfId="0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164" fontId="10" fillId="0" borderId="11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0" xfId="1" applyNumberFormat="1" applyFont="1" applyAlignment="1">
      <alignment horizontal="center"/>
    </xf>
    <xf numFmtId="164" fontId="8" fillId="0" borderId="16" xfId="1" applyNumberFormat="1" applyFont="1" applyBorder="1" applyAlignment="1">
      <alignment horizontal="right"/>
    </xf>
    <xf numFmtId="164" fontId="10" fillId="0" borderId="11" xfId="1" applyNumberFormat="1" applyFont="1" applyBorder="1" applyAlignment="1"/>
    <xf numFmtId="164" fontId="10" fillId="0" borderId="13" xfId="1" applyNumberFormat="1" applyFont="1" applyBorder="1" applyAlignment="1"/>
    <xf numFmtId="0" fontId="14" fillId="0" borderId="0" xfId="0" applyFont="1" applyAlignment="1">
      <alignment horizontal="center"/>
    </xf>
    <xf numFmtId="0" fontId="0" fillId="0" borderId="29" xfId="0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1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4" fillId="0" borderId="25" xfId="1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6" fillId="0" borderId="44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52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2" xfId="0" applyFont="1" applyBorder="1" applyAlignment="1">
      <alignment horizontal="left" wrapText="1"/>
    </xf>
    <xf numFmtId="0" fontId="0" fillId="0" borderId="4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2" xfId="0" applyFont="1" applyBorder="1" applyAlignment="1">
      <alignment horizontal="left" vertical="top" wrapText="1"/>
    </xf>
    <xf numFmtId="0" fontId="0" fillId="0" borderId="44" xfId="0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4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15" fillId="0" borderId="49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0" fillId="0" borderId="44" xfId="0" applyFont="1" applyBorder="1" applyAlignment="1">
      <alignment horizontal="left" wrapText="1"/>
    </xf>
    <xf numFmtId="0" fontId="19" fillId="0" borderId="2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0" fillId="0" borderId="4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2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62" xfId="0" applyFont="1" applyBorder="1" applyAlignment="1">
      <alignment horizontal="right"/>
    </xf>
    <xf numFmtId="0" fontId="2" fillId="0" borderId="7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7" fillId="0" borderId="2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64" fontId="0" fillId="0" borderId="11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2" xfId="0" applyBorder="1" applyAlignment="1">
      <alignment horizontal="center"/>
    </xf>
    <xf numFmtId="0" fontId="32" fillId="0" borderId="2" xfId="0" applyFont="1" applyBorder="1" applyAlignment="1"/>
    <xf numFmtId="0" fontId="32" fillId="0" borderId="52" xfId="0" applyFont="1" applyBorder="1" applyAlignment="1"/>
    <xf numFmtId="0" fontId="30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5" fillId="0" borderId="3" xfId="0" applyFont="1" applyBorder="1" applyAlignment="1"/>
    <xf numFmtId="0" fontId="15" fillId="0" borderId="42" xfId="0" applyFont="1" applyBorder="1" applyAlignment="1"/>
    <xf numFmtId="0" fontId="15" fillId="0" borderId="2" xfId="0" applyFont="1" applyBorder="1" applyAlignment="1"/>
    <xf numFmtId="0" fontId="15" fillId="0" borderId="52" xfId="0" applyFont="1" applyBorder="1" applyAlignment="1"/>
    <xf numFmtId="0" fontId="6" fillId="0" borderId="2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32" fillId="0" borderId="4" xfId="0" applyFont="1" applyBorder="1" applyAlignment="1"/>
    <xf numFmtId="0" fontId="32" fillId="0" borderId="2" xfId="0" applyFont="1" applyBorder="1" applyAlignment="1">
      <alignment wrapText="1"/>
    </xf>
    <xf numFmtId="0" fontId="15" fillId="0" borderId="62" xfId="0" applyFont="1" applyBorder="1" applyAlignment="1"/>
    <xf numFmtId="0" fontId="15" fillId="0" borderId="57" xfId="0" applyFont="1" applyBorder="1" applyAlignment="1"/>
    <xf numFmtId="0" fontId="15" fillId="0" borderId="0" xfId="0" applyFont="1" applyBorder="1" applyAlignment="1"/>
    <xf numFmtId="0" fontId="15" fillId="0" borderId="0" xfId="0" applyFont="1" applyAlignment="1">
      <alignment horizontal="center"/>
    </xf>
    <xf numFmtId="0" fontId="32" fillId="0" borderId="2" xfId="0" applyFont="1" applyBorder="1" applyAlignment="1">
      <alignment horizontal="left"/>
    </xf>
    <xf numFmtId="0" fontId="32" fillId="0" borderId="52" xfId="0" applyFont="1" applyBorder="1" applyAlignment="1">
      <alignment horizontal="left"/>
    </xf>
    <xf numFmtId="0" fontId="15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4" fontId="1" fillId="3" borderId="54" xfId="1" applyNumberFormat="1" applyFont="1" applyFill="1" applyBorder="1"/>
    <xf numFmtId="0" fontId="1" fillId="0" borderId="19" xfId="0" applyFont="1" applyBorder="1" applyAlignment="1">
      <alignment horizontal="left"/>
    </xf>
    <xf numFmtId="164" fontId="1" fillId="0" borderId="8" xfId="1" applyNumberFormat="1" applyFont="1" applyBorder="1" applyAlignment="1">
      <alignment horizontal="center" vertical="center"/>
    </xf>
    <xf numFmtId="164" fontId="1" fillId="0" borderId="32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/>
    </xf>
    <xf numFmtId="164" fontId="1" fillId="0" borderId="32" xfId="1" applyNumberFormat="1" applyFont="1" applyBorder="1" applyAlignment="1">
      <alignment horizontal="center"/>
    </xf>
    <xf numFmtId="164" fontId="1" fillId="0" borderId="8" xfId="1" applyNumberFormat="1" applyFont="1" applyBorder="1"/>
    <xf numFmtId="164" fontId="1" fillId="0" borderId="8" xfId="1" applyNumberFormat="1" applyFont="1" applyFill="1" applyBorder="1" applyAlignment="1">
      <alignment horizontal="center"/>
    </xf>
    <xf numFmtId="164" fontId="1" fillId="0" borderId="59" xfId="1" applyNumberFormat="1" applyFont="1" applyFill="1" applyBorder="1" applyAlignment="1">
      <alignment horizontal="center"/>
    </xf>
    <xf numFmtId="0" fontId="30" fillId="0" borderId="0" xfId="0" applyFont="1" applyAlignment="1"/>
    <xf numFmtId="164" fontId="33" fillId="0" borderId="69" xfId="1" applyNumberFormat="1" applyFont="1" applyBorder="1"/>
    <xf numFmtId="164" fontId="1" fillId="0" borderId="52" xfId="1" applyNumberFormat="1" applyFont="1" applyBorder="1" applyAlignment="1">
      <alignment horizontal="right"/>
    </xf>
    <xf numFmtId="164" fontId="1" fillId="0" borderId="32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P57"/>
  <sheetViews>
    <sheetView zoomScaleNormal="100" workbookViewId="0"/>
  </sheetViews>
  <sheetFormatPr defaultRowHeight="12.75"/>
  <cols>
    <col min="1" max="1" width="5.28515625" customWidth="1"/>
    <col min="4" max="4" width="15" customWidth="1"/>
    <col min="5" max="5" width="15.7109375" style="426" customWidth="1"/>
    <col min="6" max="6" width="16" style="245" customWidth="1"/>
  </cols>
  <sheetData>
    <row r="2" spans="1:6">
      <c r="A2" s="829" t="s">
        <v>0</v>
      </c>
      <c r="B2" s="829"/>
      <c r="C2" s="829"/>
      <c r="D2" s="829"/>
      <c r="E2" s="829"/>
      <c r="F2" s="829"/>
    </row>
    <row r="3" spans="1:6">
      <c r="A3" s="10"/>
    </row>
    <row r="4" spans="1:6">
      <c r="A4" s="10"/>
      <c r="B4" s="10" t="s">
        <v>1</v>
      </c>
      <c r="C4" s="10"/>
      <c r="D4" s="10"/>
      <c r="E4" s="579"/>
      <c r="F4" s="598"/>
    </row>
    <row r="5" spans="1:6">
      <c r="A5" s="9" t="s">
        <v>2</v>
      </c>
      <c r="B5" s="10"/>
      <c r="C5" s="10" t="s">
        <v>3</v>
      </c>
      <c r="D5" s="10"/>
      <c r="E5" s="579"/>
      <c r="F5" s="598"/>
    </row>
    <row r="6" spans="1:6">
      <c r="A6" s="2"/>
      <c r="B6" s="9"/>
      <c r="C6" s="9"/>
      <c r="D6" s="791">
        <v>2016</v>
      </c>
      <c r="E6" s="224"/>
      <c r="F6" s="599"/>
    </row>
    <row r="7" spans="1:6">
      <c r="A7" s="2"/>
      <c r="B7" s="828" t="s">
        <v>4</v>
      </c>
      <c r="C7" s="828"/>
      <c r="D7" s="828"/>
      <c r="E7" s="828"/>
      <c r="F7" s="828"/>
    </row>
    <row r="8" spans="1:6" ht="13.5" thickBot="1">
      <c r="A8" s="2" t="s">
        <v>5</v>
      </c>
      <c r="B8" s="2"/>
      <c r="C8" s="2"/>
      <c r="D8" s="2"/>
      <c r="E8" s="312"/>
      <c r="F8" s="578"/>
    </row>
    <row r="9" spans="1:6" ht="13.5" thickBot="1">
      <c r="A9" s="132"/>
      <c r="B9" s="19"/>
      <c r="C9" s="20" t="s">
        <v>6</v>
      </c>
      <c r="D9" s="21"/>
      <c r="E9" s="580" t="s">
        <v>7</v>
      </c>
      <c r="F9" s="595" t="s">
        <v>8</v>
      </c>
    </row>
    <row r="10" spans="1:6" ht="13.5" thickBot="1">
      <c r="A10" s="541" t="s">
        <v>9</v>
      </c>
      <c r="B10" s="30"/>
      <c r="C10" s="34" t="s">
        <v>10</v>
      </c>
      <c r="D10" s="31"/>
      <c r="E10" s="581" t="s">
        <v>11</v>
      </c>
      <c r="F10" s="600" t="s">
        <v>12</v>
      </c>
    </row>
    <row r="11" spans="1:6" s="5" customFormat="1">
      <c r="A11" s="17" t="s">
        <v>13</v>
      </c>
      <c r="B11" s="503" t="s">
        <v>14</v>
      </c>
      <c r="D11" s="503"/>
      <c r="E11" s="582">
        <f>SUM(E19+E21)</f>
        <v>49387203</v>
      </c>
      <c r="F11" s="601">
        <f>SUM(F19+F21)</f>
        <v>62087201</v>
      </c>
    </row>
    <row r="12" spans="1:6" s="5" customFormat="1">
      <c r="A12" s="17" t="s">
        <v>15</v>
      </c>
      <c r="B12" s="370" t="s">
        <v>16</v>
      </c>
      <c r="C12" s="3"/>
      <c r="D12" s="142"/>
      <c r="E12" s="583"/>
      <c r="F12" s="602"/>
    </row>
    <row r="13" spans="1:6">
      <c r="A13" s="17" t="s">
        <v>17</v>
      </c>
      <c r="B13" s="830" t="s">
        <v>18</v>
      </c>
      <c r="C13" s="831"/>
      <c r="D13" s="832"/>
      <c r="E13" s="584">
        <v>4380000</v>
      </c>
      <c r="F13" s="603">
        <v>2842782</v>
      </c>
    </row>
    <row r="14" spans="1:6">
      <c r="A14" s="17" t="s">
        <v>19</v>
      </c>
      <c r="B14" s="77" t="s">
        <v>20</v>
      </c>
      <c r="C14" s="3"/>
      <c r="D14" s="142"/>
      <c r="E14" s="584">
        <v>15549660</v>
      </c>
      <c r="F14" s="604">
        <v>15147225</v>
      </c>
    </row>
    <row r="15" spans="1:6">
      <c r="A15" s="17" t="s">
        <v>21</v>
      </c>
      <c r="B15" s="77" t="s">
        <v>22</v>
      </c>
      <c r="C15" s="3"/>
      <c r="D15" s="142"/>
      <c r="E15" s="584">
        <v>27075405</v>
      </c>
      <c r="F15" s="604">
        <v>29994317</v>
      </c>
    </row>
    <row r="16" spans="1:6">
      <c r="A16" s="17" t="s">
        <v>23</v>
      </c>
      <c r="B16" s="77" t="s">
        <v>24</v>
      </c>
      <c r="C16" s="3"/>
      <c r="D16" s="142"/>
      <c r="E16" s="584">
        <v>1687138</v>
      </c>
      <c r="F16" s="604">
        <v>2749775</v>
      </c>
    </row>
    <row r="17" spans="1:6">
      <c r="A17" s="17" t="s">
        <v>25</v>
      </c>
      <c r="B17" s="500" t="s">
        <v>26</v>
      </c>
      <c r="C17" s="416"/>
      <c r="D17" s="488"/>
      <c r="E17" s="585">
        <v>150000</v>
      </c>
      <c r="F17" s="605">
        <v>450000</v>
      </c>
    </row>
    <row r="18" spans="1:6">
      <c r="A18" s="17" t="s">
        <v>27</v>
      </c>
      <c r="B18" s="500" t="s">
        <v>28</v>
      </c>
      <c r="C18" s="416"/>
      <c r="D18" s="488"/>
      <c r="E18" s="585">
        <v>545000</v>
      </c>
      <c r="F18" s="605">
        <v>908202</v>
      </c>
    </row>
    <row r="19" spans="1:6">
      <c r="A19" s="17" t="s">
        <v>29</v>
      </c>
      <c r="B19" s="819" t="s">
        <v>18</v>
      </c>
      <c r="C19" s="820"/>
      <c r="D19" s="821"/>
      <c r="E19" s="583">
        <f>SUM(E13:E18)</f>
        <v>49387203</v>
      </c>
      <c r="F19" s="606">
        <f>SUM(F13:F18)</f>
        <v>52092301</v>
      </c>
    </row>
    <row r="20" spans="1:6">
      <c r="A20" s="17" t="s">
        <v>30</v>
      </c>
      <c r="B20" s="77"/>
      <c r="C20" s="3"/>
      <c r="D20" s="142"/>
      <c r="E20" s="584"/>
      <c r="F20" s="604"/>
    </row>
    <row r="21" spans="1:6">
      <c r="A21" s="17" t="s">
        <v>31</v>
      </c>
      <c r="B21" s="820" t="s">
        <v>32</v>
      </c>
      <c r="C21" s="820"/>
      <c r="D21" s="821"/>
      <c r="E21" s="586">
        <v>0</v>
      </c>
      <c r="F21" s="604">
        <v>9994900</v>
      </c>
    </row>
    <row r="22" spans="1:6">
      <c r="A22" s="17" t="s">
        <v>33</v>
      </c>
      <c r="B22" s="77"/>
      <c r="C22" s="3"/>
      <c r="D22" s="142"/>
      <c r="E22" s="584"/>
      <c r="F22" s="604"/>
    </row>
    <row r="23" spans="1:6">
      <c r="A23" s="17" t="s">
        <v>34</v>
      </c>
      <c r="B23" s="77"/>
      <c r="C23" s="3"/>
      <c r="D23" s="142"/>
      <c r="E23" s="584"/>
      <c r="F23" s="604"/>
    </row>
    <row r="24" spans="1:6">
      <c r="A24" s="17" t="s">
        <v>35</v>
      </c>
      <c r="B24" s="567" t="s">
        <v>36</v>
      </c>
      <c r="C24" s="3"/>
      <c r="D24" s="142"/>
      <c r="E24" s="584"/>
      <c r="F24" s="604"/>
    </row>
    <row r="25" spans="1:6">
      <c r="A25" s="17" t="s">
        <v>37</v>
      </c>
      <c r="B25" s="77" t="s">
        <v>38</v>
      </c>
      <c r="C25" s="3"/>
      <c r="D25" s="142"/>
      <c r="E25" s="584">
        <v>5070297</v>
      </c>
      <c r="F25" s="604">
        <v>3435396</v>
      </c>
    </row>
    <row r="26" spans="1:6">
      <c r="A26" s="17" t="s">
        <v>39</v>
      </c>
      <c r="B26" s="77" t="s">
        <v>40</v>
      </c>
      <c r="C26" s="249"/>
      <c r="D26" s="815"/>
      <c r="E26" s="584">
        <v>4630128</v>
      </c>
      <c r="F26" s="604">
        <v>2410049</v>
      </c>
    </row>
    <row r="27" spans="1:6">
      <c r="A27" s="17" t="s">
        <v>41</v>
      </c>
      <c r="B27" s="570" t="s">
        <v>42</v>
      </c>
      <c r="C27" s="249"/>
      <c r="D27" s="815"/>
      <c r="E27" s="584">
        <v>0</v>
      </c>
      <c r="F27" s="604">
        <v>1957096</v>
      </c>
    </row>
    <row r="28" spans="1:6">
      <c r="A28" s="17" t="s">
        <v>43</v>
      </c>
      <c r="B28" s="820" t="s">
        <v>44</v>
      </c>
      <c r="C28" s="820"/>
      <c r="D28" s="821"/>
      <c r="E28" s="586">
        <f>SUM(E25:E27)</f>
        <v>9700425</v>
      </c>
      <c r="F28" s="604">
        <f>SUM(F25:F27)</f>
        <v>7802541</v>
      </c>
    </row>
    <row r="29" spans="1:6">
      <c r="A29" s="17" t="s">
        <v>45</v>
      </c>
      <c r="B29" s="817"/>
      <c r="C29" s="817"/>
      <c r="D29" s="293"/>
      <c r="E29" s="586"/>
      <c r="F29" s="604"/>
    </row>
    <row r="30" spans="1:6" s="295" customFormat="1" ht="15.75">
      <c r="A30" s="17" t="s">
        <v>46</v>
      </c>
      <c r="B30" s="568" t="s">
        <v>47</v>
      </c>
      <c r="C30" s="294"/>
      <c r="D30" s="569"/>
      <c r="E30" s="583">
        <f>SUM(E19+E28+E21)</f>
        <v>59087628</v>
      </c>
      <c r="F30" s="607">
        <f>SUM(F19+F28+F21)</f>
        <v>69889742</v>
      </c>
    </row>
    <row r="31" spans="1:6" s="295" customFormat="1" ht="15.75">
      <c r="A31" s="17" t="s">
        <v>48</v>
      </c>
      <c r="B31" s="568"/>
      <c r="C31" s="294"/>
      <c r="D31" s="569"/>
      <c r="E31" s="583"/>
      <c r="F31" s="602"/>
    </row>
    <row r="32" spans="1:6">
      <c r="A32" s="17" t="s">
        <v>49</v>
      </c>
      <c r="B32" s="567" t="s">
        <v>50</v>
      </c>
      <c r="C32" s="3"/>
      <c r="D32" s="142"/>
      <c r="E32" s="583">
        <f>SUM(E40+E44)</f>
        <v>34604918</v>
      </c>
      <c r="F32" s="604">
        <v>0</v>
      </c>
    </row>
    <row r="33" spans="1:16">
      <c r="A33" s="17" t="s">
        <v>51</v>
      </c>
      <c r="B33" s="370" t="s">
        <v>16</v>
      </c>
      <c r="C33" s="3"/>
      <c r="D33" s="142"/>
      <c r="E33" s="584"/>
      <c r="F33" s="604"/>
    </row>
    <row r="34" spans="1:16">
      <c r="A34" s="17" t="s">
        <v>52</v>
      </c>
      <c r="B34" s="77" t="s">
        <v>53</v>
      </c>
      <c r="C34" s="3"/>
      <c r="D34" s="142"/>
      <c r="E34" s="584">
        <v>11165000</v>
      </c>
      <c r="F34" s="608">
        <v>10207915</v>
      </c>
    </row>
    <row r="35" spans="1:16">
      <c r="A35" s="17" t="s">
        <v>54</v>
      </c>
      <c r="B35" s="77" t="s">
        <v>55</v>
      </c>
      <c r="C35" s="3"/>
      <c r="D35" s="142"/>
      <c r="E35" s="584">
        <v>2954000</v>
      </c>
      <c r="F35" s="608">
        <v>2587299</v>
      </c>
    </row>
    <row r="36" spans="1:16">
      <c r="A36" s="17" t="s">
        <v>56</v>
      </c>
      <c r="B36" s="77" t="s">
        <v>57</v>
      </c>
      <c r="C36" s="3"/>
      <c r="D36" s="142"/>
      <c r="E36" s="584">
        <v>11747508</v>
      </c>
      <c r="F36" s="608">
        <v>11308901</v>
      </c>
    </row>
    <row r="37" spans="1:16">
      <c r="A37" s="17" t="s">
        <v>58</v>
      </c>
      <c r="B37" s="77" t="s">
        <v>59</v>
      </c>
      <c r="C37" s="3"/>
      <c r="D37" s="142"/>
      <c r="E37" s="584">
        <v>1934044</v>
      </c>
      <c r="F37" s="608">
        <v>371100</v>
      </c>
    </row>
    <row r="38" spans="1:16">
      <c r="A38" s="17" t="s">
        <v>60</v>
      </c>
      <c r="B38" s="570" t="s">
        <v>61</v>
      </c>
      <c r="C38" s="15"/>
      <c r="D38" s="326"/>
      <c r="E38" s="584">
        <v>4765532</v>
      </c>
      <c r="F38" s="608">
        <v>4514412</v>
      </c>
    </row>
    <row r="39" spans="1:16">
      <c r="A39" s="17" t="s">
        <v>62</v>
      </c>
      <c r="B39" s="571" t="s">
        <v>63</v>
      </c>
      <c r="C39" s="416"/>
      <c r="D39" s="488"/>
      <c r="E39" s="585">
        <v>845000</v>
      </c>
      <c r="F39" s="609">
        <v>2141959</v>
      </c>
    </row>
    <row r="40" spans="1:16">
      <c r="A40" s="17" t="s">
        <v>64</v>
      </c>
      <c r="B40" s="819" t="s">
        <v>65</v>
      </c>
      <c r="C40" s="820"/>
      <c r="D40" s="821"/>
      <c r="E40" s="583">
        <f>SUM(E34:E39)</f>
        <v>33411084</v>
      </c>
      <c r="F40" s="607">
        <f>SUM(F34:F39)</f>
        <v>31131586</v>
      </c>
    </row>
    <row r="41" spans="1:16">
      <c r="A41" s="17" t="s">
        <v>66</v>
      </c>
      <c r="B41" s="572"/>
      <c r="C41" s="817"/>
      <c r="D41" s="293"/>
      <c r="E41" s="583"/>
      <c r="F41" s="604"/>
    </row>
    <row r="42" spans="1:16" s="2" customFormat="1" ht="24.75" customHeight="1">
      <c r="A42" s="17" t="s">
        <v>67</v>
      </c>
      <c r="B42" s="77" t="s">
        <v>68</v>
      </c>
      <c r="C42" s="3"/>
      <c r="D42" s="142"/>
      <c r="E42" s="584">
        <v>1193834</v>
      </c>
      <c r="F42" s="603">
        <v>5091458</v>
      </c>
      <c r="G42" s="296"/>
      <c r="H42" s="296"/>
      <c r="I42" s="296"/>
      <c r="J42" s="296"/>
      <c r="K42" s="296"/>
      <c r="L42" s="296"/>
      <c r="M42" s="296"/>
      <c r="N42" s="296"/>
      <c r="O42" s="296"/>
      <c r="P42" s="296"/>
    </row>
    <row r="43" spans="1:16">
      <c r="A43" s="17" t="s">
        <v>69</v>
      </c>
      <c r="B43" s="77" t="s">
        <v>70</v>
      </c>
      <c r="C43" s="3"/>
      <c r="D43" s="142"/>
      <c r="E43" s="584">
        <v>0</v>
      </c>
      <c r="F43" s="603">
        <v>9994900</v>
      </c>
    </row>
    <row r="44" spans="1:16">
      <c r="A44" s="17" t="s">
        <v>71</v>
      </c>
      <c r="B44" s="819" t="s">
        <v>72</v>
      </c>
      <c r="C44" s="820"/>
      <c r="D44" s="821"/>
      <c r="E44" s="583">
        <f>SUM(E42:E43)</f>
        <v>1193834</v>
      </c>
      <c r="F44" s="610">
        <f>SUM(F42:F43)</f>
        <v>15086358</v>
      </c>
    </row>
    <row r="45" spans="1:16">
      <c r="A45" s="17" t="s">
        <v>73</v>
      </c>
      <c r="B45" s="790"/>
      <c r="C45" s="788"/>
      <c r="D45" s="789"/>
      <c r="E45" s="583"/>
      <c r="F45" s="603"/>
    </row>
    <row r="46" spans="1:16">
      <c r="A46" s="17" t="s">
        <v>74</v>
      </c>
      <c r="B46" s="573" t="s">
        <v>75</v>
      </c>
      <c r="C46" s="788"/>
      <c r="D46" s="789"/>
      <c r="E46" s="583"/>
      <c r="F46" s="603"/>
    </row>
    <row r="47" spans="1:16">
      <c r="A47" s="17" t="s">
        <v>76</v>
      </c>
      <c r="B47" s="822" t="s">
        <v>77</v>
      </c>
      <c r="C47" s="823"/>
      <c r="D47" s="824"/>
      <c r="E47" s="584">
        <v>882710</v>
      </c>
      <c r="F47" s="603">
        <v>1672884</v>
      </c>
    </row>
    <row r="48" spans="1:16">
      <c r="A48" s="17" t="s">
        <v>78</v>
      </c>
      <c r="B48" s="825" t="s">
        <v>79</v>
      </c>
      <c r="C48" s="826"/>
      <c r="D48" s="827"/>
      <c r="E48" s="587">
        <v>23600000</v>
      </c>
      <c r="F48" s="603">
        <v>21998914</v>
      </c>
    </row>
    <row r="49" spans="1:6">
      <c r="A49" s="17" t="s">
        <v>80</v>
      </c>
      <c r="B49" s="819" t="s">
        <v>81</v>
      </c>
      <c r="C49" s="820"/>
      <c r="D49" s="821"/>
      <c r="E49" s="583">
        <f>SUM(E47:E48)</f>
        <v>24482710</v>
      </c>
      <c r="F49" s="611">
        <f>SUM(F47:F48)</f>
        <v>23671798</v>
      </c>
    </row>
    <row r="50" spans="1:6">
      <c r="A50" s="17" t="s">
        <v>82</v>
      </c>
      <c r="B50" s="572"/>
      <c r="C50" s="817"/>
      <c r="D50" s="293"/>
      <c r="E50" s="583"/>
      <c r="F50" s="604"/>
    </row>
    <row r="51" spans="1:6" ht="15.75">
      <c r="A51" s="17" t="s">
        <v>83</v>
      </c>
      <c r="B51" s="574" t="s">
        <v>84</v>
      </c>
      <c r="C51" s="217"/>
      <c r="D51" s="575"/>
      <c r="E51" s="588">
        <f>SUM(E40+E49+E44)</f>
        <v>59087628</v>
      </c>
      <c r="F51" s="607">
        <f>SUM(F40+F49+F44)</f>
        <v>69889742</v>
      </c>
    </row>
    <row r="52" spans="1:6" ht="13.5" thickBot="1">
      <c r="A52" s="17" t="s">
        <v>85</v>
      </c>
      <c r="B52" s="576"/>
      <c r="C52" s="110"/>
      <c r="D52" s="577"/>
      <c r="E52" s="589"/>
      <c r="F52" s="612"/>
    </row>
    <row r="53" spans="1:6">
      <c r="A53" s="17" t="s">
        <v>86</v>
      </c>
      <c r="B53" s="25" t="s">
        <v>87</v>
      </c>
      <c r="C53" s="25"/>
      <c r="D53" s="25"/>
      <c r="E53" s="590">
        <f>SUM(E30)</f>
        <v>59087628</v>
      </c>
      <c r="F53" s="613">
        <f>SUM(F30)</f>
        <v>69889742</v>
      </c>
    </row>
    <row r="54" spans="1:6" ht="13.5" thickBot="1">
      <c r="A54" s="18" t="s">
        <v>88</v>
      </c>
      <c r="B54" s="26" t="s">
        <v>89</v>
      </c>
      <c r="C54" s="26"/>
      <c r="D54" s="26"/>
      <c r="E54" s="591">
        <f>SUM(E51)</f>
        <v>59087628</v>
      </c>
      <c r="F54" s="614">
        <f>SUM(F51)</f>
        <v>69889742</v>
      </c>
    </row>
    <row r="55" spans="1:6" ht="13.5" thickBot="1">
      <c r="A55" s="616" t="s">
        <v>90</v>
      </c>
      <c r="B55" s="504" t="s">
        <v>91</v>
      </c>
      <c r="C55" s="504"/>
      <c r="D55" s="505"/>
      <c r="E55" s="592">
        <f>E53-E54</f>
        <v>0</v>
      </c>
      <c r="F55" s="615">
        <f>F53-F54</f>
        <v>0</v>
      </c>
    </row>
    <row r="56" spans="1:6">
      <c r="A56" s="2"/>
      <c r="B56" s="2"/>
      <c r="C56" s="2"/>
      <c r="D56" s="2"/>
      <c r="E56" s="593"/>
      <c r="F56" s="596"/>
    </row>
    <row r="57" spans="1:6">
      <c r="A57" s="2"/>
      <c r="B57" s="2"/>
      <c r="C57" s="2"/>
      <c r="D57" s="2"/>
      <c r="E57" s="312"/>
      <c r="F57" s="597"/>
    </row>
  </sheetData>
  <mergeCells count="11">
    <mergeCell ref="B7:F7"/>
    <mergeCell ref="A2:F2"/>
    <mergeCell ref="B13:D13"/>
    <mergeCell ref="B19:D19"/>
    <mergeCell ref="B44:D44"/>
    <mergeCell ref="B47:D47"/>
    <mergeCell ref="B48:D48"/>
    <mergeCell ref="B49:D49"/>
    <mergeCell ref="B21:D21"/>
    <mergeCell ref="B28:D28"/>
    <mergeCell ref="B40:D40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>
    <oddHeader>&amp;C&amp;8 1&amp;10. melléklet a 5/2016.(II.19.)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O34"/>
  <sheetViews>
    <sheetView zoomScaleNormal="100" workbookViewId="0">
      <selection activeCell="L41" sqref="L41"/>
    </sheetView>
  </sheetViews>
  <sheetFormatPr defaultRowHeight="12.75"/>
  <cols>
    <col min="1" max="1" width="4.140625" style="302" customWidth="1"/>
    <col min="6" max="6" width="12.7109375" style="285" bestFit="1" customWidth="1"/>
    <col min="7" max="7" width="12.5703125" style="285" bestFit="1" customWidth="1"/>
    <col min="8" max="8" width="13.42578125" style="285" customWidth="1"/>
    <col min="9" max="9" width="15" style="285" customWidth="1"/>
    <col min="10" max="10" width="9.42578125" style="285" bestFit="1" customWidth="1"/>
    <col min="11" max="11" width="9.140625" style="285"/>
    <col min="12" max="12" width="9.42578125" style="285" bestFit="1" customWidth="1"/>
    <col min="13" max="13" width="10.28515625" style="285" customWidth="1"/>
    <col min="14" max="14" width="13.42578125" style="285" bestFit="1" customWidth="1"/>
    <col min="15" max="15" width="15.85546875" customWidth="1"/>
  </cols>
  <sheetData>
    <row r="1" spans="1:15">
      <c r="G1" s="348"/>
      <c r="L1" s="340"/>
    </row>
    <row r="2" spans="1:15">
      <c r="B2" s="5" t="s">
        <v>0</v>
      </c>
      <c r="C2" s="5"/>
      <c r="D2" s="5"/>
      <c r="E2" s="5"/>
      <c r="F2" s="284"/>
      <c r="G2" s="284"/>
      <c r="H2" s="284"/>
      <c r="I2" s="284"/>
    </row>
    <row r="3" spans="1:15">
      <c r="B3" s="5"/>
      <c r="C3" s="5"/>
      <c r="D3" s="5"/>
      <c r="E3" s="5"/>
      <c r="F3" s="284" t="s">
        <v>285</v>
      </c>
      <c r="G3" s="284"/>
      <c r="H3" s="284"/>
      <c r="I3" s="284"/>
    </row>
    <row r="4" spans="1:15">
      <c r="B4" s="5"/>
      <c r="C4" s="5"/>
      <c r="D4" s="5"/>
      <c r="E4" s="5"/>
      <c r="F4" s="284"/>
      <c r="G4" s="297">
        <v>2016</v>
      </c>
      <c r="H4" s="284"/>
      <c r="I4" s="284"/>
    </row>
    <row r="5" spans="1:15">
      <c r="B5" s="5"/>
      <c r="C5" s="5"/>
      <c r="D5" s="5"/>
      <c r="E5" s="5"/>
      <c r="F5" s="284"/>
      <c r="G5" s="297"/>
      <c r="H5" s="284"/>
      <c r="I5" s="284"/>
    </row>
    <row r="6" spans="1:15" ht="13.5" thickBot="1">
      <c r="B6" t="s">
        <v>286</v>
      </c>
      <c r="O6" s="487" t="s">
        <v>94</v>
      </c>
    </row>
    <row r="7" spans="1:15" ht="13.5" thickBot="1">
      <c r="A7" s="398"/>
      <c r="B7" s="806" t="s">
        <v>6</v>
      </c>
      <c r="C7" s="907" t="s">
        <v>7</v>
      </c>
      <c r="D7" s="921"/>
      <c r="E7" s="921"/>
      <c r="F7" s="918" t="s">
        <v>95</v>
      </c>
      <c r="G7" s="919"/>
      <c r="H7" s="918" t="s">
        <v>8</v>
      </c>
      <c r="I7" s="919"/>
      <c r="J7" s="918" t="s">
        <v>11</v>
      </c>
      <c r="K7" s="919"/>
      <c r="L7" s="918" t="s">
        <v>96</v>
      </c>
      <c r="M7" s="919"/>
      <c r="N7" s="920" t="s">
        <v>97</v>
      </c>
      <c r="O7" s="919"/>
    </row>
    <row r="8" spans="1:15">
      <c r="A8" s="281"/>
      <c r="B8" s="168" t="s">
        <v>198</v>
      </c>
      <c r="C8" s="169" t="s">
        <v>287</v>
      </c>
      <c r="D8" s="118"/>
      <c r="E8" s="118"/>
      <c r="F8" s="349" t="s">
        <v>288</v>
      </c>
      <c r="G8" s="714"/>
      <c r="H8" s="349" t="s">
        <v>289</v>
      </c>
      <c r="I8" s="714"/>
      <c r="J8" s="349" t="s">
        <v>290</v>
      </c>
      <c r="K8" s="714"/>
      <c r="L8" s="349" t="s">
        <v>291</v>
      </c>
      <c r="M8" s="714"/>
      <c r="N8" s="709" t="s">
        <v>292</v>
      </c>
      <c r="O8" s="135"/>
    </row>
    <row r="9" spans="1:15" ht="13.5" thickBot="1">
      <c r="A9" s="390"/>
      <c r="B9" s="170"/>
      <c r="C9" s="195"/>
      <c r="D9" s="9"/>
      <c r="E9" s="9"/>
      <c r="F9" s="350" t="s">
        <v>11</v>
      </c>
      <c r="G9" s="715" t="s">
        <v>12</v>
      </c>
      <c r="H9" s="350" t="s">
        <v>11</v>
      </c>
      <c r="I9" s="715" t="s">
        <v>12</v>
      </c>
      <c r="J9" s="350" t="s">
        <v>11</v>
      </c>
      <c r="K9" s="715" t="s">
        <v>12</v>
      </c>
      <c r="L9" s="350" t="s">
        <v>11</v>
      </c>
      <c r="M9" s="715" t="s">
        <v>12</v>
      </c>
      <c r="N9" s="710" t="s">
        <v>11</v>
      </c>
      <c r="O9" s="802" t="s">
        <v>12</v>
      </c>
    </row>
    <row r="10" spans="1:15" ht="13.5" thickBot="1">
      <c r="A10" s="388">
        <v>1</v>
      </c>
      <c r="B10" s="198" t="s">
        <v>160</v>
      </c>
      <c r="C10" s="33" t="s">
        <v>190</v>
      </c>
      <c r="D10" s="34"/>
      <c r="E10" s="34"/>
      <c r="F10" s="288"/>
      <c r="G10" s="716"/>
      <c r="H10" s="288"/>
      <c r="I10" s="716"/>
      <c r="J10" s="288"/>
      <c r="K10" s="716"/>
      <c r="L10" s="288"/>
      <c r="M10" s="716"/>
      <c r="N10" s="351"/>
      <c r="O10" s="31"/>
    </row>
    <row r="11" spans="1:15" ht="13.5" thickBot="1">
      <c r="A11" s="388">
        <v>2</v>
      </c>
      <c r="B11" s="396" t="s">
        <v>113</v>
      </c>
      <c r="C11" s="912" t="s">
        <v>114</v>
      </c>
      <c r="D11" s="913"/>
      <c r="E11" s="914"/>
      <c r="F11" s="352">
        <f>SUM(F12:F13)</f>
        <v>0</v>
      </c>
      <c r="G11" s="717"/>
      <c r="H11" s="352">
        <f>SUM(H12:H13)</f>
        <v>342900</v>
      </c>
      <c r="I11" s="717">
        <f>SUM(I12:I13)</f>
        <v>0</v>
      </c>
      <c r="J11" s="352">
        <f>J12+J13</f>
        <v>0</v>
      </c>
      <c r="K11" s="717"/>
      <c r="L11" s="352">
        <v>0</v>
      </c>
      <c r="M11" s="717"/>
      <c r="N11" s="711">
        <f>F11+H11+J11+L11</f>
        <v>342900</v>
      </c>
      <c r="O11" s="197">
        <f ca="1">SUM(O11:O13)</f>
        <v>0</v>
      </c>
    </row>
    <row r="12" spans="1:15" ht="13.5" thickBot="1">
      <c r="A12" s="388">
        <v>3</v>
      </c>
      <c r="B12" s="524"/>
      <c r="C12" s="1" t="s">
        <v>293</v>
      </c>
      <c r="D12" s="6"/>
      <c r="E12" s="6"/>
      <c r="F12" s="353"/>
      <c r="G12" s="718"/>
      <c r="H12" s="353">
        <v>152400</v>
      </c>
      <c r="I12" s="722">
        <v>0</v>
      </c>
      <c r="J12" s="353"/>
      <c r="K12" s="718"/>
      <c r="L12" s="353"/>
      <c r="M12" s="718"/>
      <c r="N12" s="712">
        <v>152400</v>
      </c>
      <c r="O12" s="29">
        <v>0</v>
      </c>
    </row>
    <row r="13" spans="1:15" ht="13.5" thickBot="1">
      <c r="A13" s="388">
        <v>4</v>
      </c>
      <c r="B13" s="180"/>
      <c r="C13" s="107" t="s">
        <v>294</v>
      </c>
      <c r="D13" s="22"/>
      <c r="E13" s="22"/>
      <c r="F13" s="291"/>
      <c r="G13" s="719"/>
      <c r="H13" s="291">
        <v>190500</v>
      </c>
      <c r="I13" s="725">
        <v>0</v>
      </c>
      <c r="J13" s="291"/>
      <c r="K13" s="719"/>
      <c r="L13" s="291"/>
      <c r="M13" s="719"/>
      <c r="N13" s="713">
        <v>190500</v>
      </c>
      <c r="O13" s="23">
        <v>0</v>
      </c>
    </row>
    <row r="14" spans="1:15" ht="13.5" thickBot="1">
      <c r="A14" s="388">
        <v>5</v>
      </c>
      <c r="B14" s="391" t="s">
        <v>115</v>
      </c>
      <c r="C14" s="747" t="s">
        <v>295</v>
      </c>
      <c r="D14" s="161"/>
      <c r="E14" s="385"/>
      <c r="F14" s="808">
        <v>0</v>
      </c>
      <c r="G14" s="749">
        <v>9994900</v>
      </c>
      <c r="H14" s="732"/>
      <c r="I14" s="721"/>
      <c r="J14" s="720"/>
      <c r="K14" s="739"/>
      <c r="L14" s="720"/>
      <c r="M14" s="739"/>
      <c r="N14" s="730">
        <f>SUM(F14+H14+J14+L14)</f>
        <v>0</v>
      </c>
      <c r="O14" s="759">
        <f>SUM(G14+I14+K14+M14)</f>
        <v>9994900</v>
      </c>
    </row>
    <row r="15" spans="1:15" ht="13.5" thickBot="1">
      <c r="A15" s="388">
        <v>6</v>
      </c>
      <c r="B15" s="748"/>
      <c r="C15" s="96" t="s">
        <v>296</v>
      </c>
      <c r="D15" s="96"/>
      <c r="E15" s="146"/>
      <c r="F15" s="397">
        <v>0</v>
      </c>
      <c r="G15" s="729">
        <v>9994900</v>
      </c>
      <c r="H15" s="738"/>
      <c r="I15" s="729"/>
      <c r="J15" s="397"/>
      <c r="K15" s="745"/>
      <c r="L15" s="397"/>
      <c r="M15" s="745"/>
      <c r="N15" s="730">
        <f t="shared" ref="N15:N31" si="0">SUM(F15+H15+J15+L15)</f>
        <v>0</v>
      </c>
      <c r="O15" s="758">
        <f t="shared" ref="O15:O30" si="1">SUM(G15+I15+K15+M15)</f>
        <v>9994900</v>
      </c>
    </row>
    <row r="16" spans="1:15" ht="13.5" thickBot="1">
      <c r="A16" s="388">
        <v>7</v>
      </c>
      <c r="B16" s="391" t="s">
        <v>121</v>
      </c>
      <c r="C16" s="915" t="s">
        <v>122</v>
      </c>
      <c r="D16" s="916"/>
      <c r="E16" s="917"/>
      <c r="F16" s="720"/>
      <c r="G16" s="721"/>
      <c r="H16" s="732"/>
      <c r="I16" s="726">
        <v>274800</v>
      </c>
      <c r="J16" s="720"/>
      <c r="K16" s="739"/>
      <c r="L16" s="720"/>
      <c r="M16" s="739"/>
      <c r="N16" s="730">
        <f t="shared" si="0"/>
        <v>0</v>
      </c>
      <c r="O16" s="759">
        <f t="shared" si="1"/>
        <v>274800</v>
      </c>
    </row>
    <row r="17" spans="1:15" ht="13.5" thickBot="1">
      <c r="A17" s="388">
        <v>8</v>
      </c>
      <c r="B17" s="182"/>
      <c r="C17" s="72" t="s">
        <v>297</v>
      </c>
      <c r="D17" s="72"/>
      <c r="E17" s="1"/>
      <c r="F17" s="353"/>
      <c r="G17" s="722"/>
      <c r="H17" s="733">
        <v>0</v>
      </c>
      <c r="I17" s="722">
        <v>274800</v>
      </c>
      <c r="J17" s="353"/>
      <c r="K17" s="718"/>
      <c r="L17" s="353"/>
      <c r="M17" s="718"/>
      <c r="N17" s="730">
        <f t="shared" si="0"/>
        <v>0</v>
      </c>
      <c r="O17" s="758">
        <f t="shared" si="1"/>
        <v>274800</v>
      </c>
    </row>
    <row r="18" spans="1:15" ht="13.5" thickBot="1">
      <c r="A18" s="388">
        <v>9</v>
      </c>
      <c r="B18" s="391" t="s">
        <v>246</v>
      </c>
      <c r="C18" s="747" t="s">
        <v>298</v>
      </c>
      <c r="D18" s="161"/>
      <c r="E18" s="385"/>
      <c r="F18" s="720"/>
      <c r="G18" s="721"/>
      <c r="H18" s="732"/>
      <c r="I18" s="726">
        <v>328288</v>
      </c>
      <c r="J18" s="720"/>
      <c r="K18" s="739"/>
      <c r="L18" s="720"/>
      <c r="M18" s="739"/>
      <c r="N18" s="730">
        <f t="shared" si="0"/>
        <v>0</v>
      </c>
      <c r="O18" s="759">
        <f t="shared" si="1"/>
        <v>328288</v>
      </c>
    </row>
    <row r="19" spans="1:15" ht="13.5" thickBot="1">
      <c r="A19" s="389">
        <v>10</v>
      </c>
      <c r="B19" s="182"/>
      <c r="C19" s="72" t="s">
        <v>299</v>
      </c>
      <c r="D19" s="72"/>
      <c r="E19" s="1"/>
      <c r="F19" s="353"/>
      <c r="G19" s="722"/>
      <c r="H19" s="733">
        <v>0</v>
      </c>
      <c r="I19" s="722">
        <v>328288</v>
      </c>
      <c r="J19" s="353"/>
      <c r="K19" s="718"/>
      <c r="L19" s="353"/>
      <c r="M19" s="718"/>
      <c r="N19" s="730">
        <f t="shared" si="0"/>
        <v>0</v>
      </c>
      <c r="O19" s="758">
        <f t="shared" si="1"/>
        <v>328288</v>
      </c>
    </row>
    <row r="20" spans="1:15" ht="13.5" thickBot="1">
      <c r="A20" s="388">
        <v>11</v>
      </c>
      <c r="B20" s="391" t="s">
        <v>300</v>
      </c>
      <c r="C20" s="754" t="s">
        <v>124</v>
      </c>
      <c r="D20" s="196"/>
      <c r="E20" s="196"/>
      <c r="F20" s="352">
        <f>SUM(F21:F21)</f>
        <v>0</v>
      </c>
      <c r="G20" s="724"/>
      <c r="H20" s="735">
        <f>SUM(H21:H21)</f>
        <v>850934</v>
      </c>
      <c r="I20" s="724">
        <v>0</v>
      </c>
      <c r="J20" s="352">
        <f>J21</f>
        <v>0</v>
      </c>
      <c r="K20" s="717"/>
      <c r="L20" s="352">
        <v>0</v>
      </c>
      <c r="M20" s="717"/>
      <c r="N20" s="730">
        <f t="shared" si="0"/>
        <v>850934</v>
      </c>
      <c r="O20" s="758">
        <f t="shared" si="1"/>
        <v>0</v>
      </c>
    </row>
    <row r="21" spans="1:15" ht="13.5" thickBot="1">
      <c r="A21" s="389">
        <v>12</v>
      </c>
      <c r="B21" s="524"/>
      <c r="C21" s="152" t="s">
        <v>301</v>
      </c>
      <c r="D21" s="6"/>
      <c r="E21" s="6"/>
      <c r="F21" s="353"/>
      <c r="G21" s="722"/>
      <c r="H21" s="733">
        <v>850934</v>
      </c>
      <c r="I21" s="722">
        <v>0</v>
      </c>
      <c r="J21" s="353"/>
      <c r="K21" s="718"/>
      <c r="L21" s="353"/>
      <c r="M21" s="718"/>
      <c r="N21" s="730">
        <f t="shared" si="0"/>
        <v>850934</v>
      </c>
      <c r="O21" s="758">
        <f t="shared" si="1"/>
        <v>0</v>
      </c>
    </row>
    <row r="22" spans="1:15" ht="13.5" thickBot="1">
      <c r="A22" s="388">
        <v>13</v>
      </c>
      <c r="B22" s="393" t="s">
        <v>125</v>
      </c>
      <c r="C22" s="915" t="s">
        <v>302</v>
      </c>
      <c r="D22" s="916"/>
      <c r="E22" s="917"/>
      <c r="F22" s="355"/>
      <c r="G22" s="726"/>
      <c r="H22" s="736">
        <f>SUM(H23:H24)</f>
        <v>0</v>
      </c>
      <c r="I22" s="726">
        <f>SUM(I23:I24)</f>
        <v>4297110</v>
      </c>
      <c r="J22" s="355"/>
      <c r="K22" s="741"/>
      <c r="L22" s="355"/>
      <c r="M22" s="741"/>
      <c r="N22" s="730">
        <f t="shared" si="0"/>
        <v>0</v>
      </c>
      <c r="O22" s="759">
        <f t="shared" si="1"/>
        <v>4297110</v>
      </c>
    </row>
    <row r="23" spans="1:15" ht="13.5" thickBot="1">
      <c r="A23" s="389">
        <v>14</v>
      </c>
      <c r="B23" s="394"/>
      <c r="C23" s="1" t="s">
        <v>303</v>
      </c>
      <c r="D23" s="6"/>
      <c r="E23" s="6"/>
      <c r="F23" s="353"/>
      <c r="G23" s="722"/>
      <c r="H23" s="733"/>
      <c r="I23" s="722">
        <v>4000000</v>
      </c>
      <c r="J23" s="353"/>
      <c r="K23" s="718"/>
      <c r="L23" s="353"/>
      <c r="M23" s="718"/>
      <c r="N23" s="730">
        <f t="shared" si="0"/>
        <v>0</v>
      </c>
      <c r="O23" s="758">
        <f t="shared" si="1"/>
        <v>4000000</v>
      </c>
    </row>
    <row r="24" spans="1:15" ht="13.5" thickBot="1">
      <c r="A24" s="281">
        <v>15</v>
      </c>
      <c r="B24" s="525"/>
      <c r="C24" s="1" t="s">
        <v>304</v>
      </c>
      <c r="D24" s="6"/>
      <c r="E24" s="6"/>
      <c r="F24" s="290"/>
      <c r="G24" s="727"/>
      <c r="H24" s="734"/>
      <c r="I24" s="727">
        <v>297110</v>
      </c>
      <c r="J24" s="742"/>
      <c r="K24" s="743"/>
      <c r="L24" s="742"/>
      <c r="M24" s="743"/>
      <c r="N24" s="730">
        <f t="shared" si="0"/>
        <v>0</v>
      </c>
      <c r="O24" s="758">
        <f t="shared" si="1"/>
        <v>297110</v>
      </c>
    </row>
    <row r="25" spans="1:15" ht="13.5" thickBot="1">
      <c r="A25" s="388">
        <v>16</v>
      </c>
      <c r="B25" s="393" t="s">
        <v>127</v>
      </c>
      <c r="C25" s="753" t="s">
        <v>128</v>
      </c>
      <c r="D25" s="34"/>
      <c r="E25" s="34"/>
      <c r="F25" s="352"/>
      <c r="G25" s="724"/>
      <c r="H25" s="750">
        <f>SUM(H26:H27)</f>
        <v>0</v>
      </c>
      <c r="I25" s="749">
        <v>61696</v>
      </c>
      <c r="J25" s="352"/>
      <c r="K25" s="717"/>
      <c r="L25" s="352"/>
      <c r="M25" s="717"/>
      <c r="N25" s="730">
        <f t="shared" si="0"/>
        <v>0</v>
      </c>
      <c r="O25" s="759">
        <f t="shared" si="1"/>
        <v>61696</v>
      </c>
    </row>
    <row r="26" spans="1:15" ht="13.5" thickBot="1">
      <c r="A26" s="389">
        <v>17</v>
      </c>
      <c r="B26" s="524"/>
      <c r="C26" s="1" t="s">
        <v>305</v>
      </c>
      <c r="D26" s="6"/>
      <c r="E26" s="6"/>
      <c r="F26" s="353"/>
      <c r="G26" s="722"/>
      <c r="H26" s="733"/>
      <c r="I26" s="722">
        <v>61696</v>
      </c>
      <c r="J26" s="353"/>
      <c r="K26" s="718"/>
      <c r="L26" s="353"/>
      <c r="M26" s="718"/>
      <c r="N26" s="730">
        <f t="shared" si="0"/>
        <v>0</v>
      </c>
      <c r="O26" s="758">
        <f t="shared" si="1"/>
        <v>61696</v>
      </c>
    </row>
    <row r="27" spans="1:15" ht="13.5" thickBot="1">
      <c r="A27" s="281">
        <v>18</v>
      </c>
      <c r="B27" s="393" t="s">
        <v>129</v>
      </c>
      <c r="C27" s="752" t="s">
        <v>306</v>
      </c>
      <c r="D27" s="3"/>
      <c r="E27" s="3"/>
      <c r="F27" s="290"/>
      <c r="G27" s="723"/>
      <c r="H27" s="734"/>
      <c r="I27" s="751">
        <v>113428</v>
      </c>
      <c r="J27" s="290"/>
      <c r="K27" s="740"/>
      <c r="L27" s="290"/>
      <c r="M27" s="740"/>
      <c r="N27" s="730">
        <f t="shared" si="0"/>
        <v>0</v>
      </c>
      <c r="O27" s="759">
        <f t="shared" si="1"/>
        <v>113428</v>
      </c>
    </row>
    <row r="28" spans="1:15" ht="13.5" thickBot="1">
      <c r="A28" s="281">
        <v>19</v>
      </c>
      <c r="B28" s="159"/>
      <c r="C28" s="103" t="s">
        <v>304</v>
      </c>
      <c r="D28" s="3"/>
      <c r="E28" s="3"/>
      <c r="F28" s="356"/>
      <c r="G28" s="728"/>
      <c r="H28" s="737"/>
      <c r="I28" s="954">
        <v>113428</v>
      </c>
      <c r="J28" s="356"/>
      <c r="K28" s="744"/>
      <c r="L28" s="356"/>
      <c r="M28" s="744"/>
      <c r="N28" s="730">
        <f t="shared" si="0"/>
        <v>0</v>
      </c>
      <c r="O28" s="758">
        <f t="shared" si="1"/>
        <v>113428</v>
      </c>
    </row>
    <row r="29" spans="1:15" ht="13.5" thickBot="1">
      <c r="A29" s="388">
        <v>20</v>
      </c>
      <c r="B29" s="393" t="s">
        <v>244</v>
      </c>
      <c r="C29" s="754" t="s">
        <v>307</v>
      </c>
      <c r="D29" s="42"/>
      <c r="E29" s="42"/>
      <c r="F29" s="352"/>
      <c r="G29" s="724"/>
      <c r="H29" s="735"/>
      <c r="I29" s="726">
        <v>16136</v>
      </c>
      <c r="J29" s="352"/>
      <c r="K29" s="717"/>
      <c r="L29" s="352"/>
      <c r="M29" s="717"/>
      <c r="N29" s="730">
        <f t="shared" si="0"/>
        <v>0</v>
      </c>
      <c r="O29" s="759">
        <f t="shared" si="1"/>
        <v>16136</v>
      </c>
    </row>
    <row r="30" spans="1:15" ht="13.5" thickBot="1">
      <c r="A30" s="398">
        <v>21</v>
      </c>
      <c r="B30" s="524"/>
      <c r="C30" s="755" t="s">
        <v>308</v>
      </c>
      <c r="D30" s="164"/>
      <c r="E30" s="164"/>
      <c r="F30" s="756"/>
      <c r="G30" s="757"/>
      <c r="H30" s="757"/>
      <c r="I30" s="955">
        <v>16136</v>
      </c>
      <c r="J30" s="756"/>
      <c r="K30" s="756"/>
      <c r="L30" s="756"/>
      <c r="M30" s="756"/>
      <c r="N30" s="730">
        <f t="shared" si="0"/>
        <v>0</v>
      </c>
      <c r="O30" s="758">
        <f t="shared" si="1"/>
        <v>16136</v>
      </c>
    </row>
    <row r="31" spans="1:15" ht="13.5" thickBot="1">
      <c r="A31" s="388">
        <v>22</v>
      </c>
      <c r="B31" s="395"/>
      <c r="C31" s="33" t="s">
        <v>152</v>
      </c>
      <c r="D31" s="34"/>
      <c r="E31" s="34"/>
      <c r="F31" s="352">
        <v>0</v>
      </c>
      <c r="G31" s="717">
        <f>SUM(G14)</f>
        <v>9994900</v>
      </c>
      <c r="H31" s="352">
        <f>SUM(H11+H20)</f>
        <v>1193834</v>
      </c>
      <c r="I31" s="717">
        <v>5091458</v>
      </c>
      <c r="J31" s="352">
        <f>J11+J20+J25</f>
        <v>0</v>
      </c>
      <c r="K31" s="717"/>
      <c r="L31" s="352">
        <f>L11+L20+L25</f>
        <v>0</v>
      </c>
      <c r="M31" s="746"/>
      <c r="N31" s="731">
        <f t="shared" si="0"/>
        <v>1193834</v>
      </c>
      <c r="O31" s="761">
        <v>15086358</v>
      </c>
    </row>
    <row r="34" spans="15:15">
      <c r="O34" s="760"/>
    </row>
  </sheetData>
  <mergeCells count="9">
    <mergeCell ref="C11:E11"/>
    <mergeCell ref="C22:E22"/>
    <mergeCell ref="L7:M7"/>
    <mergeCell ref="N7:O7"/>
    <mergeCell ref="C7:E7"/>
    <mergeCell ref="F7:G7"/>
    <mergeCell ref="H7:I7"/>
    <mergeCell ref="J7:K7"/>
    <mergeCell ref="C16:E1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1" fitToHeight="0" orientation="landscape" r:id="rId1"/>
  <headerFooter alignWithMargins="0">
    <oddHeader>&amp;C10. melléklet a 5/2016.(II.19.)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</sheetPr>
  <dimension ref="A1:M23"/>
  <sheetViews>
    <sheetView zoomScaleNormal="100" workbookViewId="0"/>
  </sheetViews>
  <sheetFormatPr defaultRowHeight="12.75"/>
  <cols>
    <col min="1" max="1" width="4.85546875" style="302" customWidth="1"/>
  </cols>
  <sheetData>
    <row r="1" spans="1:13">
      <c r="E1" s="246"/>
      <c r="J1" s="46"/>
      <c r="M1" s="46"/>
    </row>
    <row r="2" spans="1:13">
      <c r="C2" s="46" t="s">
        <v>309</v>
      </c>
      <c r="D2" s="46"/>
      <c r="E2" s="46"/>
      <c r="F2" s="46"/>
      <c r="G2" s="46"/>
      <c r="H2" s="46"/>
    </row>
    <row r="3" spans="1:13" ht="13.5" thickBot="1">
      <c r="C3" s="5"/>
      <c r="D3" s="5"/>
      <c r="E3" s="5">
        <v>2016</v>
      </c>
      <c r="F3" s="5"/>
      <c r="G3" s="5"/>
      <c r="H3" s="5"/>
      <c r="I3" s="5"/>
      <c r="M3" s="486" t="s">
        <v>310</v>
      </c>
    </row>
    <row r="4" spans="1:13" ht="13.5" thickBot="1">
      <c r="A4" s="303"/>
      <c r="B4" s="199" t="s">
        <v>6</v>
      </c>
      <c r="C4" s="200" t="s">
        <v>7</v>
      </c>
      <c r="D4" s="201"/>
      <c r="E4" s="200" t="s">
        <v>95</v>
      </c>
      <c r="F4" s="201"/>
      <c r="G4" s="200" t="s">
        <v>8</v>
      </c>
      <c r="H4" s="201"/>
      <c r="I4" s="200" t="s">
        <v>11</v>
      </c>
      <c r="J4" s="806"/>
      <c r="K4" s="809"/>
      <c r="L4" s="809" t="s">
        <v>96</v>
      </c>
      <c r="M4" s="806"/>
    </row>
    <row r="5" spans="1:13">
      <c r="A5" s="399">
        <v>1</v>
      </c>
      <c r="B5" s="202" t="s">
        <v>311</v>
      </c>
      <c r="C5" s="94" t="s">
        <v>159</v>
      </c>
      <c r="D5" s="93"/>
      <c r="E5" s="94" t="s">
        <v>312</v>
      </c>
      <c r="F5" s="93"/>
      <c r="G5" s="94" t="s">
        <v>313</v>
      </c>
      <c r="H5" s="93"/>
      <c r="I5" s="16" t="s">
        <v>314</v>
      </c>
      <c r="J5" s="16"/>
      <c r="K5" s="94"/>
      <c r="L5" s="16" t="s">
        <v>238</v>
      </c>
      <c r="M5" s="126"/>
    </row>
    <row r="6" spans="1:13">
      <c r="A6" s="203">
        <v>2</v>
      </c>
      <c r="B6" s="203" t="s">
        <v>160</v>
      </c>
      <c r="C6" s="107"/>
      <c r="D6" s="179"/>
      <c r="E6" s="107"/>
      <c r="F6" s="179"/>
      <c r="G6" s="107"/>
      <c r="H6" s="179"/>
      <c r="I6" s="107"/>
      <c r="J6" s="179"/>
      <c r="K6" s="107"/>
      <c r="L6" s="22"/>
      <c r="M6" s="179"/>
    </row>
    <row r="7" spans="1:13">
      <c r="A7" s="400">
        <v>3</v>
      </c>
      <c r="B7" s="262" t="s">
        <v>113</v>
      </c>
      <c r="C7" s="204" t="s">
        <v>114</v>
      </c>
      <c r="D7" s="205"/>
      <c r="E7" s="146"/>
      <c r="F7" s="392">
        <v>1</v>
      </c>
      <c r="G7" s="146"/>
      <c r="H7" s="147"/>
      <c r="I7" s="146"/>
      <c r="J7" s="147"/>
      <c r="K7" s="146"/>
      <c r="L7" s="2">
        <v>1</v>
      </c>
      <c r="M7" s="147"/>
    </row>
    <row r="8" spans="1:13">
      <c r="A8" s="203">
        <v>6</v>
      </c>
      <c r="B8" s="261"/>
      <c r="C8" s="157"/>
      <c r="D8" s="209"/>
      <c r="E8" s="107"/>
      <c r="F8" s="417"/>
      <c r="G8" s="107"/>
      <c r="H8" s="179"/>
      <c r="I8" s="107"/>
      <c r="J8" s="179"/>
      <c r="K8" s="107"/>
      <c r="L8" s="22"/>
      <c r="M8" s="179"/>
    </row>
    <row r="9" spans="1:13">
      <c r="A9" s="400">
        <v>7</v>
      </c>
      <c r="B9" s="262" t="s">
        <v>125</v>
      </c>
      <c r="C9" s="210" t="s">
        <v>315</v>
      </c>
      <c r="D9" s="208"/>
      <c r="E9" s="146"/>
      <c r="F9" s="392">
        <v>2</v>
      </c>
      <c r="G9" s="146"/>
      <c r="H9" s="147"/>
      <c r="I9" s="146"/>
      <c r="J9" s="147"/>
      <c r="K9" s="146"/>
      <c r="L9" s="2">
        <v>2</v>
      </c>
      <c r="M9" s="147"/>
    </row>
    <row r="10" spans="1:13">
      <c r="A10" s="400">
        <v>8</v>
      </c>
      <c r="B10" s="262"/>
      <c r="C10" s="207"/>
      <c r="D10" s="211"/>
      <c r="E10" s="146"/>
      <c r="F10" s="392"/>
      <c r="G10" s="146"/>
      <c r="H10" s="147"/>
      <c r="I10" s="146"/>
      <c r="J10" s="147"/>
      <c r="K10" s="146"/>
      <c r="L10" s="2"/>
      <c r="M10" s="147"/>
    </row>
    <row r="11" spans="1:13">
      <c r="A11" s="400">
        <v>17</v>
      </c>
      <c r="B11" s="262" t="s">
        <v>127</v>
      </c>
      <c r="C11" s="210" t="s">
        <v>316</v>
      </c>
      <c r="D11" s="205"/>
      <c r="E11" s="146"/>
      <c r="F11" s="392"/>
      <c r="G11" s="146"/>
      <c r="H11" s="147">
        <v>1</v>
      </c>
      <c r="I11" s="146"/>
      <c r="J11" s="147"/>
      <c r="K11" s="146"/>
      <c r="L11" s="2">
        <v>1</v>
      </c>
      <c r="M11" s="147"/>
    </row>
    <row r="12" spans="1:13">
      <c r="A12" s="401">
        <v>18</v>
      </c>
      <c r="B12" s="263"/>
      <c r="C12" s="207" t="s">
        <v>317</v>
      </c>
      <c r="D12" s="208"/>
      <c r="E12" s="195"/>
      <c r="F12" s="418"/>
      <c r="G12" s="195"/>
      <c r="H12" s="170"/>
      <c r="I12" s="195"/>
      <c r="J12" s="212"/>
      <c r="K12" s="213"/>
      <c r="L12" s="214"/>
      <c r="M12" s="212"/>
    </row>
    <row r="13" spans="1:13">
      <c r="A13" s="308">
        <v>21</v>
      </c>
      <c r="B13" s="262" t="s">
        <v>121</v>
      </c>
      <c r="C13" s="641" t="s">
        <v>318</v>
      </c>
      <c r="D13" s="215"/>
      <c r="E13" s="1"/>
      <c r="F13" s="419">
        <v>1</v>
      </c>
      <c r="G13" s="1"/>
      <c r="H13" s="126"/>
      <c r="I13" s="1"/>
      <c r="J13" s="126"/>
      <c r="K13" s="1"/>
      <c r="L13" s="6">
        <v>1</v>
      </c>
      <c r="M13" s="126"/>
    </row>
    <row r="14" spans="1:13">
      <c r="A14" s="402">
        <v>22</v>
      </c>
      <c r="B14" s="100"/>
      <c r="C14" s="156" t="s">
        <v>319</v>
      </c>
      <c r="D14" s="216"/>
      <c r="E14" s="105"/>
      <c r="F14" s="420">
        <f>SUM(F7+F9+F13)</f>
        <v>4</v>
      </c>
      <c r="G14" s="105"/>
      <c r="H14" s="127">
        <f>SUM(H9:H11)</f>
        <v>1</v>
      </c>
      <c r="I14" s="105"/>
      <c r="J14" s="4"/>
      <c r="K14" s="105"/>
      <c r="L14" s="4">
        <f>SUM(L7+L9+L11+L13)</f>
        <v>5</v>
      </c>
      <c r="M14" s="127"/>
    </row>
    <row r="15" spans="1:13">
      <c r="A15" s="400">
        <v>23</v>
      </c>
      <c r="B15" s="96"/>
      <c r="C15" s="207"/>
      <c r="D15" s="208"/>
      <c r="E15" s="146"/>
      <c r="F15" s="206"/>
      <c r="G15" s="146"/>
      <c r="H15" s="147"/>
      <c r="I15" s="146"/>
      <c r="J15" s="2"/>
      <c r="K15" s="146"/>
      <c r="L15" s="2"/>
      <c r="M15" s="147"/>
    </row>
    <row r="16" spans="1:13">
      <c r="A16" s="400">
        <v>24</v>
      </c>
      <c r="B16" s="96" t="s">
        <v>211</v>
      </c>
      <c r="C16" s="210" t="s">
        <v>320</v>
      </c>
      <c r="D16" s="208"/>
      <c r="E16" s="146"/>
      <c r="F16" s="206"/>
      <c r="G16" s="146"/>
      <c r="H16" s="147"/>
      <c r="I16" s="146"/>
      <c r="J16" s="7"/>
      <c r="K16" s="146"/>
      <c r="L16" s="2"/>
      <c r="M16" s="147"/>
    </row>
    <row r="17" spans="1:13">
      <c r="A17" s="400">
        <v>25</v>
      </c>
      <c r="B17" s="96"/>
      <c r="C17" s="207"/>
      <c r="D17" s="208"/>
      <c r="E17" s="146"/>
      <c r="F17" s="206"/>
      <c r="G17" s="146"/>
      <c r="H17" s="147"/>
      <c r="I17" s="146"/>
      <c r="J17" s="7"/>
      <c r="K17" s="146"/>
      <c r="L17" s="2"/>
      <c r="M17" s="147"/>
    </row>
    <row r="18" spans="1:13">
      <c r="A18" s="400">
        <v>26</v>
      </c>
      <c r="B18" s="439" t="s">
        <v>145</v>
      </c>
      <c r="C18" s="207" t="s">
        <v>321</v>
      </c>
      <c r="D18" s="208"/>
      <c r="E18" s="146"/>
      <c r="F18" s="392">
        <v>1</v>
      </c>
      <c r="G18" s="146"/>
      <c r="H18" s="147"/>
      <c r="I18" s="146"/>
      <c r="J18" s="7"/>
      <c r="K18" s="146"/>
      <c r="L18" s="2">
        <v>1</v>
      </c>
      <c r="M18" s="147"/>
    </row>
    <row r="19" spans="1:13">
      <c r="A19" s="400">
        <v>27</v>
      </c>
      <c r="B19" s="260"/>
      <c r="C19" s="207"/>
      <c r="D19" s="208"/>
      <c r="E19" s="146"/>
      <c r="F19" s="392"/>
      <c r="G19" s="146"/>
      <c r="H19" s="147"/>
      <c r="I19" s="146"/>
      <c r="J19" s="7"/>
      <c r="K19" s="146"/>
      <c r="L19" s="2"/>
      <c r="M19" s="147"/>
    </row>
    <row r="20" spans="1:13">
      <c r="A20" s="400">
        <v>28</v>
      </c>
      <c r="B20" s="439" t="s">
        <v>143</v>
      </c>
      <c r="C20" s="207" t="s">
        <v>322</v>
      </c>
      <c r="D20" s="208"/>
      <c r="E20" s="146"/>
      <c r="F20" s="392">
        <v>2</v>
      </c>
      <c r="G20" s="146"/>
      <c r="H20" s="147"/>
      <c r="I20" s="146"/>
      <c r="J20" s="7"/>
      <c r="K20" s="146"/>
      <c r="L20" s="2">
        <v>2</v>
      </c>
      <c r="M20" s="147"/>
    </row>
    <row r="21" spans="1:13">
      <c r="A21" s="400">
        <v>29</v>
      </c>
      <c r="B21" s="96"/>
      <c r="C21" s="207"/>
      <c r="D21" s="208"/>
      <c r="E21" s="146"/>
      <c r="F21" s="206"/>
      <c r="G21" s="146"/>
      <c r="H21" s="147"/>
      <c r="I21" s="146"/>
      <c r="J21" s="7"/>
      <c r="K21" s="146"/>
      <c r="L21" s="2"/>
      <c r="M21" s="147"/>
    </row>
    <row r="22" spans="1:13" ht="13.5" thickBot="1">
      <c r="A22" s="403">
        <v>30</v>
      </c>
      <c r="B22" s="404"/>
      <c r="C22" s="405" t="s">
        <v>323</v>
      </c>
      <c r="D22" s="406"/>
      <c r="E22" s="407"/>
      <c r="F22" s="421">
        <v>3</v>
      </c>
      <c r="G22" s="407"/>
      <c r="H22" s="408"/>
      <c r="I22" s="407"/>
      <c r="J22" s="409"/>
      <c r="K22" s="407"/>
      <c r="L22" s="43">
        <v>3</v>
      </c>
      <c r="M22" s="408"/>
    </row>
    <row r="23" spans="1:13" ht="16.5" thickBot="1">
      <c r="A23" s="410">
        <v>31</v>
      </c>
      <c r="B23" s="411" t="s">
        <v>152</v>
      </c>
      <c r="C23" s="412"/>
      <c r="D23" s="413"/>
      <c r="E23" s="33"/>
      <c r="F23" s="804">
        <f>SUM(F14+F22)</f>
        <v>7</v>
      </c>
      <c r="G23" s="33"/>
      <c r="H23" s="198">
        <v>1</v>
      </c>
      <c r="I23" s="33"/>
      <c r="J23" s="34"/>
      <c r="K23" s="33"/>
      <c r="L23" s="34">
        <f>SUM(L14+L22)</f>
        <v>8</v>
      </c>
      <c r="M23" s="31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&amp;C11. melléklet a 5/2016.(II.15.)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R38"/>
  <sheetViews>
    <sheetView zoomScaleNormal="100" workbookViewId="0">
      <selection activeCell="O41" sqref="O41"/>
    </sheetView>
  </sheetViews>
  <sheetFormatPr defaultRowHeight="12.75"/>
  <cols>
    <col min="1" max="1" width="4" customWidth="1"/>
    <col min="17" max="17" width="12.85546875" style="285" customWidth="1"/>
  </cols>
  <sheetData>
    <row r="1" spans="1:18"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  <c r="Q1" s="927"/>
      <c r="R1" s="956"/>
    </row>
    <row r="2" spans="1:18">
      <c r="N2" s="264"/>
      <c r="O2" s="264"/>
      <c r="P2" s="264"/>
      <c r="Q2" s="357"/>
      <c r="R2" s="264"/>
    </row>
    <row r="4" spans="1:18"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928"/>
      <c r="O4" s="928"/>
      <c r="P4" s="928"/>
      <c r="Q4" s="928"/>
      <c r="R4" s="928"/>
    </row>
    <row r="5" spans="1:18">
      <c r="C5" s="928" t="s">
        <v>324</v>
      </c>
      <c r="D5" s="928"/>
      <c r="E5" s="928"/>
      <c r="F5" s="928"/>
      <c r="G5" s="928"/>
      <c r="H5" s="928"/>
      <c r="I5" s="928"/>
      <c r="J5" s="928"/>
      <c r="K5" s="928"/>
      <c r="L5" s="928"/>
      <c r="M5" s="928"/>
      <c r="N5" s="928"/>
      <c r="O5" s="928"/>
      <c r="P5" s="928"/>
      <c r="Q5" s="928"/>
      <c r="R5" s="928"/>
    </row>
    <row r="6" spans="1:18"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</row>
    <row r="7" spans="1:18" s="372" customFormat="1">
      <c r="A7" s="8"/>
      <c r="B7" s="922" t="s">
        <v>6</v>
      </c>
      <c r="C7" s="923"/>
      <c r="D7" s="924"/>
      <c r="E7" s="8" t="s">
        <v>7</v>
      </c>
      <c r="F7" s="8" t="s">
        <v>95</v>
      </c>
      <c r="G7" s="8" t="s">
        <v>8</v>
      </c>
      <c r="H7" s="8" t="s">
        <v>11</v>
      </c>
      <c r="I7" s="8" t="s">
        <v>96</v>
      </c>
      <c r="J7" s="8" t="s">
        <v>97</v>
      </c>
      <c r="K7" s="8" t="s">
        <v>98</v>
      </c>
      <c r="L7" s="8" t="s">
        <v>325</v>
      </c>
      <c r="M7" s="8" t="s">
        <v>326</v>
      </c>
      <c r="N7" s="8" t="s">
        <v>327</v>
      </c>
      <c r="O7" s="8" t="s">
        <v>328</v>
      </c>
      <c r="P7" s="8" t="s">
        <v>12</v>
      </c>
      <c r="Q7" s="354" t="s">
        <v>329</v>
      </c>
    </row>
    <row r="8" spans="1:18">
      <c r="A8" s="59" t="s">
        <v>9</v>
      </c>
      <c r="B8" s="929" t="s">
        <v>330</v>
      </c>
      <c r="C8" s="929"/>
      <c r="D8" s="930"/>
      <c r="E8" s="414" t="s">
        <v>331</v>
      </c>
      <c r="F8" s="414" t="s">
        <v>332</v>
      </c>
      <c r="G8" s="414" t="s">
        <v>333</v>
      </c>
      <c r="H8" s="414" t="s">
        <v>334</v>
      </c>
      <c r="I8" s="414" t="s">
        <v>335</v>
      </c>
      <c r="J8" s="414" t="s">
        <v>336</v>
      </c>
      <c r="K8" s="414" t="s">
        <v>337</v>
      </c>
      <c r="L8" s="414" t="s">
        <v>338</v>
      </c>
      <c r="M8" s="414" t="s">
        <v>339</v>
      </c>
      <c r="N8" s="414" t="s">
        <v>340</v>
      </c>
      <c r="O8" s="414" t="s">
        <v>341</v>
      </c>
      <c r="P8" s="414" t="s">
        <v>342</v>
      </c>
      <c r="Q8" s="415" t="s">
        <v>107</v>
      </c>
    </row>
    <row r="9" spans="1:18">
      <c r="A9" s="59" t="s">
        <v>13</v>
      </c>
      <c r="B9" s="926" t="s">
        <v>343</v>
      </c>
      <c r="C9" s="935"/>
      <c r="D9" s="935"/>
      <c r="E9" s="265">
        <v>236898</v>
      </c>
      <c r="F9" s="265">
        <v>236898</v>
      </c>
      <c r="G9" s="265">
        <v>236898</v>
      </c>
      <c r="H9" s="265">
        <v>236898</v>
      </c>
      <c r="I9" s="265">
        <v>236898</v>
      </c>
      <c r="J9" s="265">
        <v>236898</v>
      </c>
      <c r="K9" s="265">
        <v>236898</v>
      </c>
      <c r="L9" s="265">
        <v>236898</v>
      </c>
      <c r="M9" s="265">
        <v>236898</v>
      </c>
      <c r="N9" s="265">
        <v>236898</v>
      </c>
      <c r="O9" s="265">
        <v>236898</v>
      </c>
      <c r="P9" s="265">
        <v>236904</v>
      </c>
      <c r="Q9" s="358">
        <f t="shared" ref="Q9:Q14" si="0">SUM(E9:P9)</f>
        <v>2842782</v>
      </c>
      <c r="R9" s="266"/>
    </row>
    <row r="10" spans="1:18">
      <c r="A10" s="59" t="s">
        <v>15</v>
      </c>
      <c r="B10" s="936" t="s">
        <v>20</v>
      </c>
      <c r="C10" s="936"/>
      <c r="D10" s="936"/>
      <c r="E10" s="267">
        <v>1262268</v>
      </c>
      <c r="F10" s="267">
        <v>1262268</v>
      </c>
      <c r="G10" s="267">
        <v>1262268</v>
      </c>
      <c r="H10" s="267">
        <v>1262268</v>
      </c>
      <c r="I10" s="267">
        <v>1262268</v>
      </c>
      <c r="J10" s="267">
        <v>1262268</v>
      </c>
      <c r="K10" s="267">
        <v>1262268</v>
      </c>
      <c r="L10" s="267">
        <v>1262268</v>
      </c>
      <c r="M10" s="267">
        <v>1262268</v>
      </c>
      <c r="N10" s="267">
        <v>1262268</v>
      </c>
      <c r="O10" s="267">
        <v>1262268</v>
      </c>
      <c r="P10" s="267">
        <v>1262277</v>
      </c>
      <c r="Q10" s="358">
        <f t="shared" si="0"/>
        <v>15147225</v>
      </c>
      <c r="R10" s="268"/>
    </row>
    <row r="11" spans="1:18">
      <c r="A11" s="59" t="s">
        <v>19</v>
      </c>
      <c r="B11" s="925" t="s">
        <v>344</v>
      </c>
      <c r="C11" s="925"/>
      <c r="D11" s="926"/>
      <c r="E11" s="269">
        <v>113183</v>
      </c>
      <c r="F11" s="269">
        <v>113183</v>
      </c>
      <c r="G11" s="269">
        <v>113183</v>
      </c>
      <c r="H11" s="269">
        <v>113183</v>
      </c>
      <c r="I11" s="269">
        <v>113183</v>
      </c>
      <c r="J11" s="269">
        <v>113183</v>
      </c>
      <c r="K11" s="269">
        <v>113183</v>
      </c>
      <c r="L11" s="269">
        <v>113183</v>
      </c>
      <c r="M11" s="269">
        <v>113183</v>
      </c>
      <c r="N11" s="269">
        <v>113183</v>
      </c>
      <c r="O11" s="269">
        <v>113183</v>
      </c>
      <c r="P11" s="269">
        <v>113189</v>
      </c>
      <c r="Q11" s="358">
        <f t="shared" si="0"/>
        <v>1358202</v>
      </c>
    </row>
    <row r="12" spans="1:18">
      <c r="A12" s="59" t="s">
        <v>21</v>
      </c>
      <c r="B12" s="925" t="s">
        <v>345</v>
      </c>
      <c r="C12" s="925"/>
      <c r="D12" s="926"/>
      <c r="E12" s="269">
        <v>2499526</v>
      </c>
      <c r="F12" s="269">
        <v>2499526</v>
      </c>
      <c r="G12" s="269">
        <v>2499526</v>
      </c>
      <c r="H12" s="269">
        <v>2499526</v>
      </c>
      <c r="I12" s="269">
        <v>2499526</v>
      </c>
      <c r="J12" s="269">
        <v>2499526</v>
      </c>
      <c r="K12" s="269">
        <v>2499526</v>
      </c>
      <c r="L12" s="269">
        <v>2499526</v>
      </c>
      <c r="M12" s="269">
        <v>2499526</v>
      </c>
      <c r="N12" s="269">
        <v>2499526</v>
      </c>
      <c r="O12" s="269">
        <v>2499526</v>
      </c>
      <c r="P12" s="269">
        <v>2499531</v>
      </c>
      <c r="Q12" s="358">
        <f t="shared" si="0"/>
        <v>29994317</v>
      </c>
    </row>
    <row r="13" spans="1:18">
      <c r="A13" s="59" t="s">
        <v>23</v>
      </c>
      <c r="B13" s="925" t="s">
        <v>346</v>
      </c>
      <c r="C13" s="925"/>
      <c r="D13" s="926"/>
      <c r="E13" s="269">
        <v>229148</v>
      </c>
      <c r="F13" s="269">
        <v>229148</v>
      </c>
      <c r="G13" s="269">
        <v>229148</v>
      </c>
      <c r="H13" s="269">
        <v>229148</v>
      </c>
      <c r="I13" s="269">
        <v>229148</v>
      </c>
      <c r="J13" s="269">
        <v>229148</v>
      </c>
      <c r="K13" s="269">
        <v>229148</v>
      </c>
      <c r="L13" s="269">
        <v>229148</v>
      </c>
      <c r="M13" s="269">
        <v>229148</v>
      </c>
      <c r="N13" s="269">
        <v>229148</v>
      </c>
      <c r="O13" s="269">
        <v>229148</v>
      </c>
      <c r="P13" s="269">
        <v>229147</v>
      </c>
      <c r="Q13" s="358">
        <f t="shared" si="0"/>
        <v>2749775</v>
      </c>
      <c r="R13" s="270"/>
    </row>
    <row r="14" spans="1:18">
      <c r="A14" s="59" t="s">
        <v>29</v>
      </c>
      <c r="B14" s="931" t="s">
        <v>347</v>
      </c>
      <c r="C14" s="931"/>
      <c r="D14" s="932"/>
      <c r="E14" s="271">
        <f t="shared" ref="E14:P14" si="1">SUM(E9:E13)</f>
        <v>4341023</v>
      </c>
      <c r="F14" s="271">
        <f t="shared" si="1"/>
        <v>4341023</v>
      </c>
      <c r="G14" s="271">
        <f t="shared" si="1"/>
        <v>4341023</v>
      </c>
      <c r="H14" s="271">
        <f t="shared" si="1"/>
        <v>4341023</v>
      </c>
      <c r="I14" s="271">
        <f t="shared" si="1"/>
        <v>4341023</v>
      </c>
      <c r="J14" s="271">
        <f t="shared" si="1"/>
        <v>4341023</v>
      </c>
      <c r="K14" s="271">
        <f t="shared" si="1"/>
        <v>4341023</v>
      </c>
      <c r="L14" s="271">
        <f t="shared" si="1"/>
        <v>4341023</v>
      </c>
      <c r="M14" s="271">
        <f t="shared" si="1"/>
        <v>4341023</v>
      </c>
      <c r="N14" s="271">
        <f t="shared" si="1"/>
        <v>4341023</v>
      </c>
      <c r="O14" s="271">
        <f t="shared" si="1"/>
        <v>4341023</v>
      </c>
      <c r="P14" s="271">
        <f t="shared" si="1"/>
        <v>4341048</v>
      </c>
      <c r="Q14" s="358">
        <f t="shared" si="0"/>
        <v>52092301</v>
      </c>
    </row>
    <row r="15" spans="1:18">
      <c r="A15" s="59"/>
      <c r="B15" s="784" t="s">
        <v>348</v>
      </c>
      <c r="C15" s="784"/>
      <c r="D15" s="785"/>
      <c r="E15" s="269">
        <v>163091</v>
      </c>
      <c r="F15" s="269">
        <v>163091</v>
      </c>
      <c r="G15" s="269">
        <v>163091</v>
      </c>
      <c r="H15" s="269">
        <v>163091</v>
      </c>
      <c r="I15" s="269">
        <v>163091</v>
      </c>
      <c r="J15" s="269">
        <v>163091</v>
      </c>
      <c r="K15" s="269">
        <v>163091</v>
      </c>
      <c r="L15" s="269">
        <v>163091</v>
      </c>
      <c r="M15" s="269">
        <v>163091</v>
      </c>
      <c r="N15" s="269">
        <v>163091</v>
      </c>
      <c r="O15" s="269">
        <v>163091</v>
      </c>
      <c r="P15" s="269">
        <v>163095</v>
      </c>
      <c r="Q15" s="358">
        <f>SUM(E15:P15)</f>
        <v>1957096</v>
      </c>
    </row>
    <row r="16" spans="1:18">
      <c r="A16" s="59" t="s">
        <v>30</v>
      </c>
      <c r="B16" s="933" t="s">
        <v>349</v>
      </c>
      <c r="C16" s="933"/>
      <c r="D16" s="934"/>
      <c r="E16" s="269">
        <v>2410049</v>
      </c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358">
        <f>SUM(E16:P16)</f>
        <v>2410049</v>
      </c>
    </row>
    <row r="17" spans="1:18">
      <c r="A17" s="59" t="s">
        <v>30</v>
      </c>
      <c r="B17" s="361" t="s">
        <v>350</v>
      </c>
      <c r="C17" s="361"/>
      <c r="D17" s="362"/>
      <c r="E17" s="363">
        <v>3435396</v>
      </c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58">
        <f>SUM(E17:P17)</f>
        <v>3435396</v>
      </c>
    </row>
    <row r="18" spans="1:18" ht="13.5" thickBot="1">
      <c r="A18" s="59" t="s">
        <v>31</v>
      </c>
      <c r="B18" s="361" t="s">
        <v>351</v>
      </c>
      <c r="C18" s="361"/>
      <c r="D18" s="362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>
        <v>9994900</v>
      </c>
      <c r="Q18" s="358">
        <f>SUM(E18:P18)</f>
        <v>9994900</v>
      </c>
    </row>
    <row r="19" spans="1:18" ht="13.5" thickBot="1">
      <c r="A19" s="59" t="s">
        <v>33</v>
      </c>
      <c r="B19" s="937" t="s">
        <v>352</v>
      </c>
      <c r="C19" s="938"/>
      <c r="D19" s="938"/>
      <c r="E19" s="364">
        <f t="shared" ref="E19:Q19" si="2">SUM(E14:E18)</f>
        <v>10349559</v>
      </c>
      <c r="F19" s="364">
        <f t="shared" si="2"/>
        <v>4504114</v>
      </c>
      <c r="G19" s="364">
        <f t="shared" si="2"/>
        <v>4504114</v>
      </c>
      <c r="H19" s="364">
        <f t="shared" si="2"/>
        <v>4504114</v>
      </c>
      <c r="I19" s="364">
        <f t="shared" si="2"/>
        <v>4504114</v>
      </c>
      <c r="J19" s="364">
        <f t="shared" si="2"/>
        <v>4504114</v>
      </c>
      <c r="K19" s="364">
        <f t="shared" si="2"/>
        <v>4504114</v>
      </c>
      <c r="L19" s="364">
        <f t="shared" si="2"/>
        <v>4504114</v>
      </c>
      <c r="M19" s="364">
        <f>SUM(M14:M18)</f>
        <v>4504114</v>
      </c>
      <c r="N19" s="364">
        <f t="shared" si="2"/>
        <v>4504114</v>
      </c>
      <c r="O19" s="364">
        <f t="shared" si="2"/>
        <v>4504114</v>
      </c>
      <c r="P19" s="364">
        <f t="shared" si="2"/>
        <v>14499043</v>
      </c>
      <c r="Q19" s="365">
        <f t="shared" si="2"/>
        <v>69889742</v>
      </c>
    </row>
    <row r="20" spans="1:18">
      <c r="A20" s="59" t="s">
        <v>34</v>
      </c>
      <c r="B20" s="939" t="s">
        <v>353</v>
      </c>
      <c r="C20" s="939"/>
      <c r="D20" s="939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359"/>
    </row>
    <row r="21" spans="1:18">
      <c r="A21" s="59" t="s">
        <v>35</v>
      </c>
      <c r="B21" s="926" t="s">
        <v>354</v>
      </c>
      <c r="C21" s="935"/>
      <c r="D21" s="935"/>
      <c r="E21" s="269">
        <v>850660</v>
      </c>
      <c r="F21" s="269">
        <v>850660</v>
      </c>
      <c r="G21" s="269">
        <v>850660</v>
      </c>
      <c r="H21" s="269">
        <v>850660</v>
      </c>
      <c r="I21" s="269">
        <v>850660</v>
      </c>
      <c r="J21" s="269">
        <v>850660</v>
      </c>
      <c r="K21" s="269">
        <v>850660</v>
      </c>
      <c r="L21" s="269">
        <v>850660</v>
      </c>
      <c r="M21" s="269">
        <v>850660</v>
      </c>
      <c r="N21" s="269">
        <v>850660</v>
      </c>
      <c r="O21" s="269">
        <v>850660</v>
      </c>
      <c r="P21" s="269">
        <v>850655</v>
      </c>
      <c r="Q21" s="358">
        <f t="shared" ref="Q21:Q27" si="3">SUM(E21:P21)</f>
        <v>10207915</v>
      </c>
      <c r="R21" s="270"/>
    </row>
    <row r="22" spans="1:18">
      <c r="A22" s="59" t="s">
        <v>37</v>
      </c>
      <c r="B22" s="925" t="s">
        <v>355</v>
      </c>
      <c r="C22" s="925"/>
      <c r="D22" s="926"/>
      <c r="E22" s="269">
        <v>215608</v>
      </c>
      <c r="F22" s="269">
        <v>215608</v>
      </c>
      <c r="G22" s="269">
        <v>215608</v>
      </c>
      <c r="H22" s="269">
        <v>215608</v>
      </c>
      <c r="I22" s="269">
        <v>215608</v>
      </c>
      <c r="J22" s="269">
        <v>215608</v>
      </c>
      <c r="K22" s="269">
        <v>215608</v>
      </c>
      <c r="L22" s="269">
        <v>215608</v>
      </c>
      <c r="M22" s="269">
        <v>215608</v>
      </c>
      <c r="N22" s="269">
        <v>215608</v>
      </c>
      <c r="O22" s="269">
        <v>215608</v>
      </c>
      <c r="P22" s="269">
        <v>215611</v>
      </c>
      <c r="Q22" s="358">
        <f t="shared" si="3"/>
        <v>2587299</v>
      </c>
      <c r="R22" s="270"/>
    </row>
    <row r="23" spans="1:18">
      <c r="A23" s="59" t="s">
        <v>39</v>
      </c>
      <c r="B23" s="925" t="s">
        <v>356</v>
      </c>
      <c r="C23" s="925"/>
      <c r="D23" s="926"/>
      <c r="E23" s="269">
        <v>942408</v>
      </c>
      <c r="F23" s="269">
        <v>942408</v>
      </c>
      <c r="G23" s="269">
        <v>942408</v>
      </c>
      <c r="H23" s="269">
        <v>942408</v>
      </c>
      <c r="I23" s="269">
        <v>942408</v>
      </c>
      <c r="J23" s="269">
        <v>942408</v>
      </c>
      <c r="K23" s="269">
        <v>942408</v>
      </c>
      <c r="L23" s="269">
        <v>942408</v>
      </c>
      <c r="M23" s="269">
        <v>942408</v>
      </c>
      <c r="N23" s="269">
        <v>942408</v>
      </c>
      <c r="O23" s="269">
        <v>942408</v>
      </c>
      <c r="P23" s="269">
        <v>942413</v>
      </c>
      <c r="Q23" s="358">
        <f t="shared" si="3"/>
        <v>11308901</v>
      </c>
      <c r="R23" s="270"/>
    </row>
    <row r="24" spans="1:18">
      <c r="A24" s="59" t="s">
        <v>41</v>
      </c>
      <c r="B24" s="925" t="s">
        <v>357</v>
      </c>
      <c r="C24" s="925"/>
      <c r="D24" s="926"/>
      <c r="E24" s="269">
        <v>30925</v>
      </c>
      <c r="F24" s="269">
        <v>30925</v>
      </c>
      <c r="G24" s="269">
        <v>30925</v>
      </c>
      <c r="H24" s="269">
        <v>30925</v>
      </c>
      <c r="I24" s="269">
        <v>30925</v>
      </c>
      <c r="J24" s="269">
        <v>30925</v>
      </c>
      <c r="K24" s="269">
        <v>30925</v>
      </c>
      <c r="L24" s="269">
        <v>30925</v>
      </c>
      <c r="M24" s="269">
        <v>30925</v>
      </c>
      <c r="N24" s="269">
        <v>30925</v>
      </c>
      <c r="O24" s="269">
        <v>30925</v>
      </c>
      <c r="P24" s="269">
        <v>30925</v>
      </c>
      <c r="Q24" s="358">
        <f t="shared" si="3"/>
        <v>371100</v>
      </c>
      <c r="R24" s="270"/>
    </row>
    <row r="25" spans="1:18">
      <c r="A25" s="59" t="s">
        <v>43</v>
      </c>
      <c r="B25" s="925" t="s">
        <v>358</v>
      </c>
      <c r="C25" s="925"/>
      <c r="D25" s="926"/>
      <c r="E25" s="269">
        <v>376201</v>
      </c>
      <c r="F25" s="269">
        <v>376201</v>
      </c>
      <c r="G25" s="269">
        <v>376201</v>
      </c>
      <c r="H25" s="269">
        <v>376201</v>
      </c>
      <c r="I25" s="269">
        <v>376201</v>
      </c>
      <c r="J25" s="269">
        <v>376201</v>
      </c>
      <c r="K25" s="269">
        <v>376201</v>
      </c>
      <c r="L25" s="269">
        <v>376201</v>
      </c>
      <c r="M25" s="269">
        <v>376201</v>
      </c>
      <c r="N25" s="269">
        <v>376201</v>
      </c>
      <c r="O25" s="269">
        <v>376201</v>
      </c>
      <c r="P25" s="269">
        <v>376201</v>
      </c>
      <c r="Q25" s="358">
        <f t="shared" si="3"/>
        <v>4514412</v>
      </c>
    </row>
    <row r="26" spans="1:18">
      <c r="A26" s="59" t="s">
        <v>136</v>
      </c>
      <c r="B26" s="925" t="s">
        <v>63</v>
      </c>
      <c r="C26" s="925"/>
      <c r="D26" s="926"/>
      <c r="E26" s="269">
        <v>178496</v>
      </c>
      <c r="F26" s="269">
        <v>178496</v>
      </c>
      <c r="G26" s="269">
        <v>178496</v>
      </c>
      <c r="H26" s="269">
        <v>178496</v>
      </c>
      <c r="I26" s="269">
        <v>178496</v>
      </c>
      <c r="J26" s="269">
        <v>178496</v>
      </c>
      <c r="K26" s="269">
        <v>178496</v>
      </c>
      <c r="L26" s="269">
        <v>178496</v>
      </c>
      <c r="M26" s="269">
        <v>178496</v>
      </c>
      <c r="N26" s="269">
        <v>178496</v>
      </c>
      <c r="O26" s="269">
        <v>178496</v>
      </c>
      <c r="P26" s="269">
        <v>178503</v>
      </c>
      <c r="Q26" s="358">
        <f t="shared" si="3"/>
        <v>2141959</v>
      </c>
    </row>
    <row r="27" spans="1:18">
      <c r="A27" s="59" t="s">
        <v>46</v>
      </c>
      <c r="B27" s="811" t="s">
        <v>359</v>
      </c>
      <c r="C27" s="811"/>
      <c r="D27" s="812"/>
      <c r="E27" s="269">
        <v>1833241</v>
      </c>
      <c r="F27" s="269">
        <v>1833243</v>
      </c>
      <c r="G27" s="269">
        <v>1833243</v>
      </c>
      <c r="H27" s="269">
        <v>1833243</v>
      </c>
      <c r="I27" s="269">
        <v>1833243</v>
      </c>
      <c r="J27" s="269">
        <v>1833243</v>
      </c>
      <c r="K27" s="269">
        <v>1833243</v>
      </c>
      <c r="L27" s="269">
        <v>1833243</v>
      </c>
      <c r="M27" s="269">
        <v>1833243</v>
      </c>
      <c r="N27" s="269">
        <v>1833243</v>
      </c>
      <c r="O27" s="269">
        <v>1833243</v>
      </c>
      <c r="P27" s="269">
        <v>1833243</v>
      </c>
      <c r="Q27" s="358">
        <f t="shared" si="3"/>
        <v>21998914</v>
      </c>
      <c r="R27" s="270"/>
    </row>
    <row r="28" spans="1:18">
      <c r="A28" s="59" t="s">
        <v>48</v>
      </c>
      <c r="B28" s="925" t="s">
        <v>360</v>
      </c>
      <c r="C28" s="925"/>
      <c r="D28" s="926"/>
      <c r="E28" s="269">
        <v>882710</v>
      </c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>
        <v>790174</v>
      </c>
      <c r="Q28" s="358">
        <f>SUM(E28:P28)</f>
        <v>1672884</v>
      </c>
      <c r="R28" s="270"/>
    </row>
    <row r="29" spans="1:18">
      <c r="A29" s="59" t="s">
        <v>49</v>
      </c>
      <c r="B29" s="931" t="s">
        <v>361</v>
      </c>
      <c r="C29" s="931"/>
      <c r="D29" s="932"/>
      <c r="E29" s="271">
        <f>SUM(E21:E28)</f>
        <v>5310249</v>
      </c>
      <c r="F29" s="271">
        <f t="shared" ref="F29:P29" si="4">SUM(F21:F28)</f>
        <v>4427541</v>
      </c>
      <c r="G29" s="271">
        <f t="shared" si="4"/>
        <v>4427541</v>
      </c>
      <c r="H29" s="271">
        <f t="shared" si="4"/>
        <v>4427541</v>
      </c>
      <c r="I29" s="271">
        <f t="shared" si="4"/>
        <v>4427541</v>
      </c>
      <c r="J29" s="271">
        <f t="shared" si="4"/>
        <v>4427541</v>
      </c>
      <c r="K29" s="271">
        <f t="shared" si="4"/>
        <v>4427541</v>
      </c>
      <c r="L29" s="271">
        <f t="shared" si="4"/>
        <v>4427541</v>
      </c>
      <c r="M29" s="271">
        <f t="shared" si="4"/>
        <v>4427541</v>
      </c>
      <c r="N29" s="271">
        <f t="shared" si="4"/>
        <v>4427541</v>
      </c>
      <c r="O29" s="271">
        <f t="shared" si="4"/>
        <v>4427541</v>
      </c>
      <c r="P29" s="271">
        <f t="shared" si="4"/>
        <v>5217725</v>
      </c>
      <c r="Q29" s="957">
        <f>SUM(Q21:Q28)</f>
        <v>54803384</v>
      </c>
    </row>
    <row r="30" spans="1:18">
      <c r="A30" s="59" t="s">
        <v>51</v>
      </c>
      <c r="B30" s="925" t="s">
        <v>362</v>
      </c>
      <c r="C30" s="925"/>
      <c r="D30" s="926"/>
      <c r="E30" s="269"/>
      <c r="F30" s="269"/>
      <c r="G30" s="269"/>
      <c r="H30" s="269">
        <v>342900</v>
      </c>
      <c r="I30" s="269"/>
      <c r="J30" s="269">
        <v>850934</v>
      </c>
      <c r="K30" s="269"/>
      <c r="L30" s="269"/>
      <c r="M30" s="269"/>
      <c r="N30" s="269"/>
      <c r="O30" s="269"/>
      <c r="P30" s="269">
        <v>3897624</v>
      </c>
      <c r="Q30" s="358">
        <f>SUM(E30:P30)</f>
        <v>5091458</v>
      </c>
    </row>
    <row r="31" spans="1:18" ht="13.5" thickBot="1">
      <c r="A31" s="59" t="s">
        <v>52</v>
      </c>
      <c r="B31" s="941" t="s">
        <v>363</v>
      </c>
      <c r="C31" s="941"/>
      <c r="D31" s="942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>
        <v>9994900</v>
      </c>
      <c r="Q31" s="358">
        <f>SUM(E31:P31)</f>
        <v>9994900</v>
      </c>
    </row>
    <row r="32" spans="1:18" ht="13.5" thickBot="1">
      <c r="A32" s="145" t="s">
        <v>54</v>
      </c>
      <c r="B32" s="937" t="s">
        <v>364</v>
      </c>
      <c r="C32" s="938"/>
      <c r="D32" s="938"/>
      <c r="E32" s="364">
        <f t="shared" ref="E32:Q32" si="5">SUM(E29:E31)</f>
        <v>5310249</v>
      </c>
      <c r="F32" s="364">
        <f t="shared" si="5"/>
        <v>4427541</v>
      </c>
      <c r="G32" s="364">
        <f t="shared" si="5"/>
        <v>4427541</v>
      </c>
      <c r="H32" s="364">
        <f t="shared" si="5"/>
        <v>4770441</v>
      </c>
      <c r="I32" s="364">
        <f t="shared" si="5"/>
        <v>4427541</v>
      </c>
      <c r="J32" s="364">
        <f t="shared" si="5"/>
        <v>5278475</v>
      </c>
      <c r="K32" s="364">
        <f t="shared" si="5"/>
        <v>4427541</v>
      </c>
      <c r="L32" s="364">
        <f t="shared" si="5"/>
        <v>4427541</v>
      </c>
      <c r="M32" s="364">
        <f t="shared" si="5"/>
        <v>4427541</v>
      </c>
      <c r="N32" s="364">
        <f t="shared" si="5"/>
        <v>4427541</v>
      </c>
      <c r="O32" s="364">
        <f t="shared" si="5"/>
        <v>4427541</v>
      </c>
      <c r="P32" s="364">
        <f t="shared" si="5"/>
        <v>19110249</v>
      </c>
      <c r="Q32" s="365">
        <f t="shared" si="5"/>
        <v>69889742</v>
      </c>
    </row>
    <row r="33" spans="2:17">
      <c r="C33" s="813"/>
      <c r="D33" s="813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27"/>
    </row>
    <row r="34" spans="2:17"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360"/>
    </row>
    <row r="35" spans="2:17">
      <c r="B35" s="943"/>
      <c r="C35" s="943"/>
      <c r="D35" s="943"/>
      <c r="E35" s="943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360"/>
    </row>
    <row r="36" spans="2:17">
      <c r="B36" s="810"/>
      <c r="C36" s="810"/>
      <c r="D36" s="810"/>
      <c r="E36" s="810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360"/>
    </row>
    <row r="37" spans="2:17"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360"/>
    </row>
    <row r="38" spans="2:17">
      <c r="B38" s="274"/>
      <c r="C38" s="940"/>
      <c r="D38" s="940"/>
      <c r="E38" s="940"/>
      <c r="F38" s="274"/>
      <c r="G38" s="274"/>
      <c r="H38" s="274"/>
      <c r="I38" s="274"/>
      <c r="J38" s="274"/>
      <c r="K38" s="274"/>
      <c r="L38" s="940"/>
      <c r="M38" s="940"/>
      <c r="N38" s="940"/>
      <c r="O38" s="274"/>
      <c r="P38" s="274"/>
      <c r="Q38" s="360"/>
    </row>
  </sheetData>
  <mergeCells count="28">
    <mergeCell ref="L38:N38"/>
    <mergeCell ref="B31:D31"/>
    <mergeCell ref="B32:D32"/>
    <mergeCell ref="B35:E35"/>
    <mergeCell ref="B28:D28"/>
    <mergeCell ref="B29:D29"/>
    <mergeCell ref="B30:D30"/>
    <mergeCell ref="C38:E38"/>
    <mergeCell ref="B23:D23"/>
    <mergeCell ref="B24:D24"/>
    <mergeCell ref="B25:D25"/>
    <mergeCell ref="B26:D26"/>
    <mergeCell ref="B19:D19"/>
    <mergeCell ref="B20:D20"/>
    <mergeCell ref="B21:D21"/>
    <mergeCell ref="B22:D22"/>
    <mergeCell ref="B12:D12"/>
    <mergeCell ref="B13:D13"/>
    <mergeCell ref="B14:D14"/>
    <mergeCell ref="B16:D16"/>
    <mergeCell ref="B9:D9"/>
    <mergeCell ref="B10:D10"/>
    <mergeCell ref="B7:D7"/>
    <mergeCell ref="B11:D11"/>
    <mergeCell ref="E1:Q1"/>
    <mergeCell ref="C4:R4"/>
    <mergeCell ref="C5:R5"/>
    <mergeCell ref="B8:D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&amp;C12. melléklet a 5/2016.(II.19.) önkormányzati rendelethez&amp;Rt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2:K39"/>
  <sheetViews>
    <sheetView tabSelected="1" zoomScaleNormal="100" workbookViewId="0">
      <selection activeCell="B7" sqref="B7"/>
    </sheetView>
  </sheetViews>
  <sheetFormatPr defaultRowHeight="12.75"/>
  <cols>
    <col min="1" max="1" width="5.28515625" customWidth="1"/>
    <col min="4" max="4" width="15" customWidth="1"/>
    <col min="5" max="5" width="18.85546875" style="285" customWidth="1"/>
    <col min="6" max="6" width="17.140625" customWidth="1"/>
  </cols>
  <sheetData>
    <row r="2" spans="1:6">
      <c r="A2" s="940" t="s">
        <v>180</v>
      </c>
      <c r="B2" s="940"/>
      <c r="C2" s="940"/>
      <c r="D2" s="940"/>
      <c r="E2" s="940"/>
      <c r="F2" s="940"/>
    </row>
    <row r="3" spans="1:6">
      <c r="A3" s="10"/>
    </row>
    <row r="4" spans="1:6">
      <c r="A4" s="10"/>
      <c r="B4" s="10" t="s">
        <v>1</v>
      </c>
      <c r="C4" s="10"/>
      <c r="D4" s="10"/>
      <c r="E4" s="286"/>
      <c r="F4" s="10"/>
    </row>
    <row r="5" spans="1:6">
      <c r="A5" s="9" t="s">
        <v>2</v>
      </c>
      <c r="B5" s="10"/>
      <c r="C5" s="10" t="s">
        <v>3</v>
      </c>
      <c r="D5" s="10"/>
      <c r="E5" s="286"/>
      <c r="F5" s="10"/>
    </row>
    <row r="6" spans="1:6">
      <c r="A6" s="2"/>
      <c r="B6" s="9"/>
      <c r="C6" s="9"/>
      <c r="D6" s="791">
        <v>2016</v>
      </c>
      <c r="E6" s="220"/>
      <c r="F6" s="9"/>
    </row>
    <row r="7" spans="1:6">
      <c r="A7" s="2"/>
      <c r="B7" s="9"/>
      <c r="C7" s="9"/>
      <c r="D7" s="791"/>
      <c r="E7" s="220"/>
      <c r="F7" s="9"/>
    </row>
    <row r="8" spans="1:6">
      <c r="A8" s="2"/>
      <c r="B8" s="9"/>
      <c r="C8" s="9"/>
      <c r="D8" s="791"/>
      <c r="E8" s="220"/>
      <c r="F8" s="9"/>
    </row>
    <row r="9" spans="1:6">
      <c r="A9" s="2"/>
      <c r="B9" s="9"/>
      <c r="C9" s="9"/>
      <c r="D9" s="791"/>
      <c r="E9" s="220"/>
      <c r="F9" s="9"/>
    </row>
    <row r="10" spans="1:6" ht="13.5" thickBot="1">
      <c r="A10" s="2" t="s">
        <v>365</v>
      </c>
      <c r="B10" s="2"/>
      <c r="C10" s="2"/>
      <c r="D10" s="2"/>
      <c r="E10" s="223"/>
      <c r="F10" s="578"/>
    </row>
    <row r="11" spans="1:6" ht="13.5" thickBot="1">
      <c r="A11" s="132"/>
      <c r="B11" s="19"/>
      <c r="C11" s="20" t="s">
        <v>6</v>
      </c>
      <c r="D11" s="21"/>
      <c r="E11" s="287" t="s">
        <v>7</v>
      </c>
      <c r="F11" s="797" t="s">
        <v>8</v>
      </c>
    </row>
    <row r="12" spans="1:6" ht="13.5" thickBot="1">
      <c r="A12" s="54" t="s">
        <v>9</v>
      </c>
      <c r="B12" s="13"/>
      <c r="C12" s="13" t="s">
        <v>10</v>
      </c>
      <c r="D12" s="53"/>
      <c r="E12" s="501" t="s">
        <v>11</v>
      </c>
      <c r="F12" s="502" t="s">
        <v>12</v>
      </c>
    </row>
    <row r="13" spans="1:6" s="5" customFormat="1">
      <c r="A13" s="65" t="s">
        <v>13</v>
      </c>
      <c r="B13" s="103" t="s">
        <v>366</v>
      </c>
      <c r="C13" s="11"/>
      <c r="D13" s="367"/>
      <c r="E13" s="566"/>
      <c r="F13" s="29"/>
    </row>
    <row r="14" spans="1:6" s="5" customFormat="1">
      <c r="A14" s="65" t="s">
        <v>15</v>
      </c>
      <c r="B14" s="2"/>
      <c r="C14" s="11"/>
      <c r="D14" s="367"/>
      <c r="E14" s="289"/>
      <c r="F14" s="29"/>
    </row>
    <row r="15" spans="1:6" s="5" customFormat="1">
      <c r="A15" s="65" t="s">
        <v>17</v>
      </c>
      <c r="B15" s="4" t="s">
        <v>367</v>
      </c>
      <c r="C15" s="103"/>
      <c r="D15" s="58"/>
      <c r="E15" s="366"/>
      <c r="F15" s="27"/>
    </row>
    <row r="16" spans="1:6" s="5" customFormat="1">
      <c r="A16" s="65" t="s">
        <v>19</v>
      </c>
      <c r="B16" s="559" t="s">
        <v>368</v>
      </c>
      <c r="C16" s="6"/>
      <c r="D16" s="125"/>
      <c r="E16" s="958">
        <v>150000</v>
      </c>
      <c r="F16" s="959">
        <v>450000</v>
      </c>
    </row>
    <row r="17" spans="1:11">
      <c r="A17" s="65" t="s">
        <v>21</v>
      </c>
      <c r="B17" s="3" t="s">
        <v>18</v>
      </c>
      <c r="C17" s="3"/>
      <c r="D17" s="58"/>
      <c r="E17" s="958">
        <v>545000</v>
      </c>
      <c r="F17" s="959">
        <v>908202</v>
      </c>
    </row>
    <row r="18" spans="1:11">
      <c r="A18" s="65" t="s">
        <v>23</v>
      </c>
      <c r="B18" s="944" t="s">
        <v>369</v>
      </c>
      <c r="C18" s="944"/>
      <c r="D18" s="945"/>
      <c r="E18" s="560">
        <f>SUM(E16:E17)</f>
        <v>695000</v>
      </c>
      <c r="F18" s="702">
        <f>SUM(F16:F17)</f>
        <v>1358202</v>
      </c>
    </row>
    <row r="19" spans="1:11">
      <c r="A19" s="65" t="s">
        <v>25</v>
      </c>
      <c r="B19" s="3"/>
      <c r="C19" s="3"/>
      <c r="D19" s="58"/>
      <c r="E19" s="561"/>
      <c r="F19" s="14"/>
    </row>
    <row r="20" spans="1:11">
      <c r="A20" s="65" t="s">
        <v>27</v>
      </c>
      <c r="B20" s="3" t="s">
        <v>370</v>
      </c>
      <c r="C20" s="3"/>
      <c r="D20" s="58"/>
      <c r="E20" s="561">
        <v>23600000</v>
      </c>
      <c r="F20" s="703">
        <v>21998914</v>
      </c>
    </row>
    <row r="21" spans="1:11">
      <c r="A21" s="65" t="s">
        <v>29</v>
      </c>
      <c r="B21" s="3" t="s">
        <v>40</v>
      </c>
      <c r="C21" s="249"/>
      <c r="D21" s="368"/>
      <c r="E21" s="561">
        <v>646164</v>
      </c>
      <c r="F21" s="703">
        <v>652848</v>
      </c>
    </row>
    <row r="22" spans="1:11">
      <c r="A22" s="65" t="s">
        <v>30</v>
      </c>
      <c r="B22" s="944" t="s">
        <v>44</v>
      </c>
      <c r="C22" s="944"/>
      <c r="D22" s="945"/>
      <c r="E22" s="560">
        <f>SUM(E20:E21)</f>
        <v>24246164</v>
      </c>
      <c r="F22" s="702">
        <f>SUM(F20:F21)</f>
        <v>22651762</v>
      </c>
    </row>
    <row r="23" spans="1:11">
      <c r="A23" s="65" t="s">
        <v>31</v>
      </c>
      <c r="B23" s="923"/>
      <c r="C23" s="923"/>
      <c r="D23" s="946"/>
      <c r="E23" s="561"/>
      <c r="F23" s="14"/>
    </row>
    <row r="24" spans="1:11" s="295" customFormat="1" ht="15.75">
      <c r="A24" s="65" t="s">
        <v>33</v>
      </c>
      <c r="B24" s="294" t="s">
        <v>47</v>
      </c>
      <c r="C24" s="294"/>
      <c r="D24" s="369"/>
      <c r="E24" s="440">
        <f>SUM(E18+E22)</f>
        <v>24941164</v>
      </c>
      <c r="F24" s="704">
        <f>SUM(F18+F22)</f>
        <v>24009964</v>
      </c>
    </row>
    <row r="25" spans="1:11">
      <c r="A25" s="65" t="s">
        <v>34</v>
      </c>
      <c r="B25" s="3"/>
      <c r="C25" s="3"/>
      <c r="D25" s="58"/>
      <c r="E25" s="561"/>
      <c r="F25" s="14"/>
      <c r="K25" t="s">
        <v>2</v>
      </c>
    </row>
    <row r="26" spans="1:11">
      <c r="A26" s="65" t="s">
        <v>35</v>
      </c>
      <c r="B26" s="4" t="s">
        <v>371</v>
      </c>
      <c r="C26" s="3"/>
      <c r="D26" s="58"/>
      <c r="E26" s="561"/>
      <c r="F26" s="14"/>
    </row>
    <row r="27" spans="1:11">
      <c r="A27" s="65" t="s">
        <v>37</v>
      </c>
      <c r="B27" s="3" t="s">
        <v>53</v>
      </c>
      <c r="C27" s="3"/>
      <c r="D27" s="58"/>
      <c r="E27" s="561">
        <v>14670000</v>
      </c>
      <c r="F27" s="703">
        <v>13764578</v>
      </c>
    </row>
    <row r="28" spans="1:11">
      <c r="A28" s="65" t="s">
        <v>39</v>
      </c>
      <c r="B28" s="3" t="s">
        <v>55</v>
      </c>
      <c r="C28" s="3"/>
      <c r="D28" s="58"/>
      <c r="E28" s="561">
        <v>3965000</v>
      </c>
      <c r="F28" s="703">
        <v>3744083</v>
      </c>
    </row>
    <row r="29" spans="1:11">
      <c r="A29" s="65" t="s">
        <v>41</v>
      </c>
      <c r="B29" s="3" t="s">
        <v>57</v>
      </c>
      <c r="C29" s="3"/>
      <c r="D29" s="58"/>
      <c r="E29" s="561">
        <v>6306164</v>
      </c>
      <c r="F29" s="703">
        <v>6403319</v>
      </c>
    </row>
    <row r="30" spans="1:11">
      <c r="A30" s="65" t="s">
        <v>43</v>
      </c>
      <c r="B30" s="944" t="s">
        <v>372</v>
      </c>
      <c r="C30" s="944"/>
      <c r="D30" s="945"/>
      <c r="E30" s="560">
        <f>SUM(E27:E29)</f>
        <v>24941164</v>
      </c>
      <c r="F30" s="702">
        <f>SUM(F27:F29)</f>
        <v>23911980</v>
      </c>
    </row>
    <row r="31" spans="1:11">
      <c r="A31" s="65" t="s">
        <v>136</v>
      </c>
      <c r="B31" s="817"/>
      <c r="C31" s="817"/>
      <c r="D31" s="818"/>
      <c r="E31" s="560"/>
      <c r="F31" s="702"/>
    </row>
    <row r="32" spans="1:11">
      <c r="A32" s="65" t="s">
        <v>45</v>
      </c>
      <c r="C32" s="817"/>
      <c r="D32" s="786" t="s">
        <v>68</v>
      </c>
      <c r="E32" s="560"/>
      <c r="F32" s="787">
        <v>97984</v>
      </c>
    </row>
    <row r="33" spans="1:6">
      <c r="A33" s="65" t="s">
        <v>46</v>
      </c>
      <c r="B33" s="817"/>
      <c r="C33" s="817"/>
      <c r="D33" s="818"/>
      <c r="E33" s="560"/>
      <c r="F33" s="14"/>
    </row>
    <row r="34" spans="1:6" ht="15.75">
      <c r="A34" s="65" t="s">
        <v>48</v>
      </c>
      <c r="B34" s="217" t="s">
        <v>84</v>
      </c>
      <c r="C34" s="217"/>
      <c r="D34" s="371"/>
      <c r="E34" s="562">
        <f>SUM(E30)</f>
        <v>24941164</v>
      </c>
      <c r="F34" s="705">
        <f>SUM(F30+F32)</f>
        <v>24009964</v>
      </c>
    </row>
    <row r="35" spans="1:6" ht="13.5" thickBot="1">
      <c r="A35" s="65" t="s">
        <v>49</v>
      </c>
      <c r="B35" s="110"/>
      <c r="C35" s="110"/>
      <c r="D35" s="36"/>
      <c r="E35" s="563"/>
      <c r="F35" s="23"/>
    </row>
    <row r="36" spans="1:6">
      <c r="A36" s="65" t="s">
        <v>51</v>
      </c>
      <c r="B36" s="25" t="s">
        <v>87</v>
      </c>
      <c r="C36" s="25"/>
      <c r="D36" s="25"/>
      <c r="E36" s="564">
        <f>SUM(E24)</f>
        <v>24941164</v>
      </c>
      <c r="F36" s="706">
        <f>SUM(F24)</f>
        <v>24009964</v>
      </c>
    </row>
    <row r="37" spans="1:6" ht="13.5" thickBot="1">
      <c r="A37" s="65" t="s">
        <v>52</v>
      </c>
      <c r="B37" s="11" t="s">
        <v>89</v>
      </c>
      <c r="C37" s="11"/>
      <c r="D37" s="11"/>
      <c r="E37" s="565">
        <f>SUM(E34)</f>
        <v>24941164</v>
      </c>
      <c r="F37" s="707">
        <f>SUM(F34)</f>
        <v>24009964</v>
      </c>
    </row>
    <row r="38" spans="1:6" ht="13.5" thickBot="1">
      <c r="A38" s="145" t="s">
        <v>54</v>
      </c>
      <c r="B38" s="89" t="s">
        <v>91</v>
      </c>
      <c r="C38" s="42"/>
      <c r="D38" s="117"/>
      <c r="E38" s="526">
        <v>0</v>
      </c>
      <c r="F38" s="199">
        <v>0</v>
      </c>
    </row>
    <row r="39" spans="1:6">
      <c r="A39" s="2"/>
      <c r="B39" s="2"/>
      <c r="C39" s="2"/>
      <c r="D39" s="2"/>
      <c r="E39" s="223"/>
      <c r="F39" s="2"/>
    </row>
  </sheetData>
  <mergeCells count="5">
    <mergeCell ref="B30:D30"/>
    <mergeCell ref="A2:F2"/>
    <mergeCell ref="B18:D18"/>
    <mergeCell ref="B22:D22"/>
    <mergeCell ref="B23:D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 CE,Félkövér"13. melléklet a 5/2016.(II.19.) önkormányzati rendelethez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R38"/>
  <sheetViews>
    <sheetView zoomScaleNormal="100" workbookViewId="0">
      <selection activeCell="D32" sqref="D32"/>
    </sheetView>
  </sheetViews>
  <sheetFormatPr defaultRowHeight="12.75"/>
  <cols>
    <col min="1" max="1" width="3.7109375" customWidth="1"/>
    <col min="2" max="2" width="6.7109375" style="246" customWidth="1"/>
    <col min="3" max="3" width="14.42578125" customWidth="1"/>
    <col min="4" max="4" width="17.140625" customWidth="1"/>
    <col min="5" max="5" width="9.140625" style="285"/>
    <col min="6" max="6" width="10.42578125" style="285" customWidth="1"/>
    <col min="7" max="7" width="10" style="442" customWidth="1"/>
    <col min="8" max="8" width="10.140625" style="285" customWidth="1"/>
    <col min="9" max="9" width="10" style="285" customWidth="1"/>
    <col min="10" max="10" width="10.42578125" style="285" customWidth="1"/>
    <col min="11" max="11" width="9.28515625" style="285" customWidth="1"/>
    <col min="12" max="12" width="9.5703125" style="285" customWidth="1"/>
    <col min="13" max="13" width="9.140625" style="285"/>
    <col min="14" max="14" width="9.85546875" style="285" customWidth="1"/>
    <col min="15" max="15" width="9.28515625" style="285" customWidth="1"/>
    <col min="16" max="16" width="9.7109375" style="285" customWidth="1"/>
    <col min="17" max="17" width="9.85546875" style="285" customWidth="1"/>
    <col min="18" max="18" width="11.140625" style="285" customWidth="1"/>
  </cols>
  <sheetData>
    <row r="1" spans="1:18">
      <c r="A1" s="283"/>
      <c r="B1" s="283"/>
      <c r="C1" s="283"/>
      <c r="D1" s="283"/>
      <c r="E1" s="442" t="s">
        <v>92</v>
      </c>
      <c r="F1" s="441"/>
      <c r="G1" s="441"/>
      <c r="H1" s="441"/>
      <c r="I1" s="441"/>
      <c r="J1" s="442"/>
      <c r="K1" s="442"/>
      <c r="L1" s="442"/>
      <c r="M1" s="442"/>
      <c r="N1" s="442"/>
      <c r="O1" s="442"/>
      <c r="P1" s="442"/>
      <c r="Q1" s="442"/>
      <c r="R1" s="442"/>
    </row>
    <row r="2" spans="1:18">
      <c r="A2" s="452" t="s">
        <v>0</v>
      </c>
      <c r="B2" s="452"/>
      <c r="C2" s="452"/>
      <c r="D2" s="452"/>
      <c r="E2" s="442"/>
      <c r="F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</row>
    <row r="3" spans="1:18">
      <c r="A3" s="452"/>
      <c r="B3" s="837" t="s">
        <v>93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</row>
    <row r="4" spans="1:18" ht="13.5" thickBot="1">
      <c r="A4" s="452" t="s">
        <v>5</v>
      </c>
      <c r="B4" s="452"/>
      <c r="C4" s="452"/>
      <c r="D4" s="452"/>
      <c r="E4" s="453"/>
      <c r="F4" s="453"/>
      <c r="G4" s="443">
        <v>2016</v>
      </c>
      <c r="H4" s="453"/>
      <c r="I4" s="453"/>
      <c r="J4" s="453"/>
      <c r="K4" s="453"/>
      <c r="L4" s="453"/>
      <c r="M4" s="453"/>
      <c r="N4" s="453"/>
      <c r="O4" s="453"/>
      <c r="P4" s="838" t="s">
        <v>94</v>
      </c>
      <c r="Q4" s="838"/>
      <c r="R4" s="838"/>
    </row>
    <row r="5" spans="1:18" ht="13.5" thickBot="1">
      <c r="A5" s="454"/>
      <c r="B5" s="455"/>
      <c r="C5" s="456" t="s">
        <v>6</v>
      </c>
      <c r="D5" s="456"/>
      <c r="E5" s="444" t="s">
        <v>7</v>
      </c>
      <c r="F5" s="457"/>
      <c r="G5" s="444" t="s">
        <v>95</v>
      </c>
      <c r="H5" s="457"/>
      <c r="I5" s="444" t="s">
        <v>8</v>
      </c>
      <c r="J5" s="457"/>
      <c r="K5" s="444" t="s">
        <v>11</v>
      </c>
      <c r="L5" s="457"/>
      <c r="M5" s="444" t="s">
        <v>96</v>
      </c>
      <c r="N5" s="457"/>
      <c r="O5" s="444" t="s">
        <v>97</v>
      </c>
      <c r="P5" s="457"/>
      <c r="Q5" s="458" t="s">
        <v>98</v>
      </c>
      <c r="R5" s="459"/>
    </row>
    <row r="6" spans="1:18" ht="13.5" thickBot="1">
      <c r="A6" s="529" t="s">
        <v>9</v>
      </c>
      <c r="B6" s="460" t="s">
        <v>99</v>
      </c>
      <c r="C6" s="460" t="s">
        <v>100</v>
      </c>
      <c r="D6" s="461"/>
      <c r="E6" s="835" t="s">
        <v>101</v>
      </c>
      <c r="F6" s="836"/>
      <c r="G6" s="835" t="s">
        <v>102</v>
      </c>
      <c r="H6" s="836"/>
      <c r="I6" s="835" t="s">
        <v>103</v>
      </c>
      <c r="J6" s="836"/>
      <c r="K6" s="835" t="s">
        <v>104</v>
      </c>
      <c r="L6" s="836"/>
      <c r="M6" s="835" t="s">
        <v>105</v>
      </c>
      <c r="N6" s="836"/>
      <c r="O6" s="839" t="s">
        <v>106</v>
      </c>
      <c r="P6" s="840"/>
      <c r="Q6" s="835" t="s">
        <v>107</v>
      </c>
      <c r="R6" s="836"/>
    </row>
    <row r="7" spans="1:18" ht="13.5" thickBot="1">
      <c r="A7" s="530" t="s">
        <v>13</v>
      </c>
      <c r="B7" s="462"/>
      <c r="C7" s="462"/>
      <c r="D7" s="463"/>
      <c r="E7" s="445" t="s">
        <v>11</v>
      </c>
      <c r="F7" s="464" t="s">
        <v>12</v>
      </c>
      <c r="G7" s="445" t="s">
        <v>11</v>
      </c>
      <c r="H7" s="507" t="s">
        <v>12</v>
      </c>
      <c r="I7" s="445" t="s">
        <v>11</v>
      </c>
      <c r="J7" s="507" t="s">
        <v>12</v>
      </c>
      <c r="K7" s="445" t="s">
        <v>11</v>
      </c>
      <c r="L7" s="507" t="s">
        <v>12</v>
      </c>
      <c r="M7" s="445" t="s">
        <v>11</v>
      </c>
      <c r="N7" s="507" t="s">
        <v>12</v>
      </c>
      <c r="O7" s="445" t="s">
        <v>11</v>
      </c>
      <c r="P7" s="507" t="s">
        <v>12</v>
      </c>
      <c r="Q7" s="445" t="s">
        <v>11</v>
      </c>
      <c r="R7" s="464" t="s">
        <v>12</v>
      </c>
    </row>
    <row r="8" spans="1:18">
      <c r="A8" s="530" t="s">
        <v>15</v>
      </c>
      <c r="B8" s="460" t="s">
        <v>108</v>
      </c>
      <c r="C8" s="460"/>
      <c r="D8" s="461"/>
      <c r="E8" s="446"/>
      <c r="F8" s="446"/>
      <c r="G8" s="446"/>
      <c r="H8" s="465"/>
      <c r="I8" s="446"/>
      <c r="J8" s="465"/>
      <c r="K8" s="446"/>
      <c r="L8" s="465"/>
      <c r="M8" s="446"/>
      <c r="N8" s="465"/>
      <c r="O8" s="446"/>
      <c r="P8" s="465"/>
      <c r="Q8" s="466"/>
      <c r="R8" s="467"/>
    </row>
    <row r="9" spans="1:18">
      <c r="A9" s="530" t="s">
        <v>17</v>
      </c>
      <c r="B9" s="527" t="s">
        <v>109</v>
      </c>
      <c r="C9" s="468" t="s">
        <v>110</v>
      </c>
      <c r="D9" s="469"/>
      <c r="E9" s="447"/>
      <c r="F9" s="447"/>
      <c r="G9" s="447"/>
      <c r="H9" s="470"/>
      <c r="I9" s="450">
        <v>27075405</v>
      </c>
      <c r="J9" s="627">
        <v>29994317</v>
      </c>
      <c r="K9" s="447"/>
      <c r="L9" s="627">
        <v>1957096</v>
      </c>
      <c r="M9" s="447"/>
      <c r="N9" s="470"/>
      <c r="O9" s="447"/>
      <c r="P9" s="470"/>
      <c r="Q9" s="499">
        <f>E9+G9+I9+K9+M9+O9</f>
        <v>27075405</v>
      </c>
      <c r="R9" s="627">
        <f>SUM(F9+H9+J9+L9+N9+P9)</f>
        <v>31951413</v>
      </c>
    </row>
    <row r="10" spans="1:18">
      <c r="A10" s="530" t="s">
        <v>19</v>
      </c>
      <c r="B10" s="527" t="s">
        <v>109</v>
      </c>
      <c r="C10" s="468" t="s">
        <v>110</v>
      </c>
      <c r="D10" s="469"/>
      <c r="E10" s="447"/>
      <c r="F10" s="447"/>
      <c r="G10" s="447"/>
      <c r="H10" s="470"/>
      <c r="I10" s="628"/>
      <c r="J10" s="629"/>
      <c r="K10" s="447"/>
      <c r="L10" s="627">
        <v>2503375</v>
      </c>
      <c r="M10" s="447"/>
      <c r="N10" s="470"/>
      <c r="O10" s="447"/>
      <c r="P10" s="470"/>
      <c r="Q10" s="499"/>
      <c r="R10" s="627">
        <f>SUM(F10+H10+J10+L10+N10+P10)</f>
        <v>2503375</v>
      </c>
    </row>
    <row r="11" spans="1:18">
      <c r="A11" s="530" t="s">
        <v>21</v>
      </c>
      <c r="B11" s="527" t="s">
        <v>111</v>
      </c>
      <c r="C11" s="468" t="s">
        <v>112</v>
      </c>
      <c r="D11" s="469"/>
      <c r="E11" s="447"/>
      <c r="F11" s="447"/>
      <c r="G11" s="447"/>
      <c r="H11" s="470"/>
      <c r="I11" s="628"/>
      <c r="J11" s="629"/>
      <c r="K11" s="447"/>
      <c r="L11" s="627">
        <v>200000</v>
      </c>
      <c r="M11" s="447"/>
      <c r="N11" s="470"/>
      <c r="O11" s="450">
        <v>4630128</v>
      </c>
      <c r="P11" s="627">
        <v>2410049</v>
      </c>
      <c r="Q11" s="499"/>
      <c r="R11" s="627">
        <f t="shared" ref="R11:R28" si="0">SUM(F11+H11+J11+L11+N11+P11)</f>
        <v>2610049</v>
      </c>
    </row>
    <row r="12" spans="1:18">
      <c r="A12" s="530" t="s">
        <v>23</v>
      </c>
      <c r="B12" s="527" t="s">
        <v>113</v>
      </c>
      <c r="C12" s="468" t="s">
        <v>114</v>
      </c>
      <c r="D12" s="469"/>
      <c r="E12" s="450">
        <v>250000</v>
      </c>
      <c r="F12" s="450">
        <v>94940</v>
      </c>
      <c r="G12" s="447"/>
      <c r="H12" s="627">
        <v>140000</v>
      </c>
      <c r="I12" s="447"/>
      <c r="J12" s="470"/>
      <c r="K12" s="447"/>
      <c r="L12" s="470"/>
      <c r="M12" s="450">
        <v>5070297</v>
      </c>
      <c r="N12" s="627">
        <v>3435396</v>
      </c>
      <c r="O12" s="631"/>
      <c r="P12" s="470"/>
      <c r="Q12" s="499">
        <f>SUM(E12:P12)</f>
        <v>8990633</v>
      </c>
      <c r="R12" s="627">
        <f t="shared" si="0"/>
        <v>3670336</v>
      </c>
    </row>
    <row r="13" spans="1:18">
      <c r="A13" s="530" t="s">
        <v>25</v>
      </c>
      <c r="B13" s="472" t="s">
        <v>115</v>
      </c>
      <c r="C13" s="39" t="s">
        <v>116</v>
      </c>
      <c r="D13" s="39"/>
      <c r="E13" s="447"/>
      <c r="F13" s="447"/>
      <c r="G13" s="447"/>
      <c r="H13" s="470"/>
      <c r="I13" s="447"/>
      <c r="J13" s="470"/>
      <c r="K13" s="447"/>
      <c r="L13" s="470"/>
      <c r="M13" s="447"/>
      <c r="N13" s="470"/>
      <c r="O13" s="447"/>
      <c r="P13" s="470"/>
      <c r="Q13" s="471"/>
      <c r="R13" s="627">
        <f t="shared" si="0"/>
        <v>0</v>
      </c>
    </row>
    <row r="14" spans="1:18" ht="25.15" customHeight="1">
      <c r="A14" s="530" t="s">
        <v>27</v>
      </c>
      <c r="B14" s="472" t="s">
        <v>117</v>
      </c>
      <c r="C14" s="833" t="s">
        <v>118</v>
      </c>
      <c r="D14" s="834"/>
      <c r="E14" s="473">
        <v>4130000</v>
      </c>
      <c r="F14" s="450">
        <v>0</v>
      </c>
      <c r="G14" s="447"/>
      <c r="H14" s="470"/>
      <c r="I14" s="447"/>
      <c r="J14" s="470"/>
      <c r="K14" s="447"/>
      <c r="L14" s="470"/>
      <c r="M14" s="447"/>
      <c r="N14" s="470"/>
      <c r="O14" s="447"/>
      <c r="P14" s="470"/>
      <c r="Q14" s="499">
        <v>4130000</v>
      </c>
      <c r="R14" s="627">
        <f t="shared" si="0"/>
        <v>0</v>
      </c>
    </row>
    <row r="15" spans="1:18">
      <c r="A15" s="530" t="s">
        <v>29</v>
      </c>
      <c r="B15" s="472" t="s">
        <v>119</v>
      </c>
      <c r="C15" s="39" t="s">
        <v>120</v>
      </c>
      <c r="D15" s="39"/>
      <c r="E15" s="447"/>
      <c r="F15" s="447"/>
      <c r="G15" s="447"/>
      <c r="H15" s="470"/>
      <c r="I15" s="447"/>
      <c r="J15" s="470"/>
      <c r="K15" s="447"/>
      <c r="L15" s="470"/>
      <c r="M15" s="447"/>
      <c r="N15" s="470"/>
      <c r="O15" s="447"/>
      <c r="P15" s="470"/>
      <c r="Q15" s="471"/>
      <c r="R15" s="627">
        <f t="shared" si="0"/>
        <v>0</v>
      </c>
    </row>
    <row r="16" spans="1:18">
      <c r="A16" s="530" t="s">
        <v>30</v>
      </c>
      <c r="B16" s="472" t="s">
        <v>121</v>
      </c>
      <c r="C16" s="39" t="s">
        <v>122</v>
      </c>
      <c r="D16" s="39"/>
      <c r="E16" s="447"/>
      <c r="F16" s="447"/>
      <c r="G16" s="447"/>
      <c r="H16" s="470"/>
      <c r="I16" s="447"/>
      <c r="J16" s="470"/>
      <c r="K16" s="450">
        <v>1617138</v>
      </c>
      <c r="L16" s="627"/>
      <c r="M16" s="447"/>
      <c r="N16" s="470"/>
      <c r="O16" s="447"/>
      <c r="P16" s="470"/>
      <c r="Q16" s="499">
        <f>E16+G16+I16+K16+M16+O16</f>
        <v>1617138</v>
      </c>
      <c r="R16" s="627">
        <f t="shared" si="0"/>
        <v>0</v>
      </c>
    </row>
    <row r="17" spans="1:18">
      <c r="A17" s="530" t="s">
        <v>31</v>
      </c>
      <c r="B17" s="472" t="s">
        <v>123</v>
      </c>
      <c r="C17" s="39" t="s">
        <v>124</v>
      </c>
      <c r="D17" s="39"/>
      <c r="E17" s="447"/>
      <c r="F17" s="447"/>
      <c r="G17" s="447"/>
      <c r="H17" s="470"/>
      <c r="I17" s="447"/>
      <c r="J17" s="470"/>
      <c r="K17" s="447"/>
      <c r="L17" s="470"/>
      <c r="M17" s="447"/>
      <c r="N17" s="470"/>
      <c r="O17" s="447"/>
      <c r="P17" s="470"/>
      <c r="Q17" s="471"/>
      <c r="R17" s="627">
        <f t="shared" si="0"/>
        <v>0</v>
      </c>
    </row>
    <row r="18" spans="1:18">
      <c r="A18" s="530" t="s">
        <v>33</v>
      </c>
      <c r="B18" s="472" t="s">
        <v>125</v>
      </c>
      <c r="C18" s="39" t="s">
        <v>126</v>
      </c>
      <c r="D18" s="39"/>
      <c r="E18" s="450">
        <v>0</v>
      </c>
      <c r="F18" s="450">
        <v>2258186</v>
      </c>
      <c r="G18" s="447"/>
      <c r="H18" s="470"/>
      <c r="I18" s="447"/>
      <c r="J18" s="470"/>
      <c r="K18" s="447"/>
      <c r="L18" s="470"/>
      <c r="M18" s="447"/>
      <c r="N18" s="470"/>
      <c r="O18" s="447"/>
      <c r="P18" s="470"/>
      <c r="Q18" s="471"/>
      <c r="R18" s="627">
        <f t="shared" si="0"/>
        <v>2258186</v>
      </c>
    </row>
    <row r="19" spans="1:18">
      <c r="A19" s="530" t="s">
        <v>34</v>
      </c>
      <c r="B19" s="472" t="s">
        <v>127</v>
      </c>
      <c r="C19" s="39" t="s">
        <v>128</v>
      </c>
      <c r="D19" s="39"/>
      <c r="E19" s="447"/>
      <c r="F19" s="447"/>
      <c r="G19" s="447"/>
      <c r="H19" s="470"/>
      <c r="I19" s="447"/>
      <c r="J19" s="470"/>
      <c r="K19" s="447"/>
      <c r="L19" s="470"/>
      <c r="M19" s="447"/>
      <c r="N19" s="470"/>
      <c r="O19" s="447"/>
      <c r="P19" s="470"/>
      <c r="Q19" s="471"/>
      <c r="R19" s="627">
        <f t="shared" si="0"/>
        <v>0</v>
      </c>
    </row>
    <row r="20" spans="1:18">
      <c r="A20" s="530" t="s">
        <v>35</v>
      </c>
      <c r="B20" s="472" t="s">
        <v>129</v>
      </c>
      <c r="C20" s="39" t="s">
        <v>130</v>
      </c>
      <c r="D20" s="39"/>
      <c r="E20" s="450">
        <v>0</v>
      </c>
      <c r="F20" s="450">
        <v>67500</v>
      </c>
      <c r="G20" s="447"/>
      <c r="H20" s="470"/>
      <c r="I20" s="447"/>
      <c r="J20" s="470"/>
      <c r="K20" s="447"/>
      <c r="L20" s="470"/>
      <c r="M20" s="447"/>
      <c r="N20" s="470"/>
      <c r="O20" s="447"/>
      <c r="P20" s="470"/>
      <c r="Q20" s="471"/>
      <c r="R20" s="627">
        <f t="shared" si="0"/>
        <v>67500</v>
      </c>
    </row>
    <row r="21" spans="1:18">
      <c r="A21" s="530" t="s">
        <v>37</v>
      </c>
      <c r="B21" s="472" t="s">
        <v>131</v>
      </c>
      <c r="C21" s="39" t="s">
        <v>132</v>
      </c>
      <c r="D21" s="39"/>
      <c r="E21" s="448"/>
      <c r="F21" s="448"/>
      <c r="G21" s="448"/>
      <c r="H21" s="474"/>
      <c r="I21" s="447"/>
      <c r="J21" s="475"/>
      <c r="K21" s="476">
        <v>0</v>
      </c>
      <c r="L21" s="474"/>
      <c r="M21" s="448"/>
      <c r="N21" s="474"/>
      <c r="O21" s="448"/>
      <c r="P21" s="474"/>
      <c r="Q21" s="477"/>
      <c r="R21" s="627">
        <f t="shared" si="0"/>
        <v>0</v>
      </c>
    </row>
    <row r="22" spans="1:18">
      <c r="A22" s="530" t="s">
        <v>39</v>
      </c>
      <c r="B22" s="528">
        <v>101150</v>
      </c>
      <c r="C22" s="39" t="s">
        <v>133</v>
      </c>
      <c r="D22" s="39"/>
      <c r="E22" s="447"/>
      <c r="F22" s="447"/>
      <c r="G22" s="447"/>
      <c r="H22" s="470"/>
      <c r="I22" s="447"/>
      <c r="J22" s="470"/>
      <c r="K22" s="447"/>
      <c r="L22" s="470"/>
      <c r="M22" s="447"/>
      <c r="N22" s="470"/>
      <c r="O22" s="447"/>
      <c r="P22" s="478"/>
      <c r="Q22" s="447"/>
      <c r="R22" s="627">
        <f t="shared" si="0"/>
        <v>0</v>
      </c>
    </row>
    <row r="23" spans="1:18">
      <c r="A23" s="530" t="s">
        <v>41</v>
      </c>
      <c r="B23" s="528">
        <v>105010</v>
      </c>
      <c r="C23" s="479" t="s">
        <v>134</v>
      </c>
      <c r="D23" s="39"/>
      <c r="E23" s="449"/>
      <c r="F23" s="645"/>
      <c r="G23" s="643"/>
      <c r="H23" s="480"/>
      <c r="I23" s="449"/>
      <c r="J23" s="480"/>
      <c r="K23" s="449"/>
      <c r="L23" s="470"/>
      <c r="M23" s="449"/>
      <c r="N23" s="480"/>
      <c r="O23" s="449"/>
      <c r="P23" s="481"/>
      <c r="Q23" s="447"/>
      <c r="R23" s="627">
        <f t="shared" si="0"/>
        <v>0</v>
      </c>
    </row>
    <row r="24" spans="1:18">
      <c r="A24" s="530" t="s">
        <v>43</v>
      </c>
      <c r="B24" s="630">
        <v>72111</v>
      </c>
      <c r="C24" s="479" t="s">
        <v>135</v>
      </c>
      <c r="D24" s="39"/>
      <c r="E24" s="449"/>
      <c r="F24" s="646">
        <v>356237</v>
      </c>
      <c r="G24" s="643"/>
      <c r="H24" s="480"/>
      <c r="I24" s="449"/>
      <c r="J24" s="480"/>
      <c r="K24" s="449"/>
      <c r="L24" s="470"/>
      <c r="M24" s="449"/>
      <c r="N24" s="480"/>
      <c r="O24" s="449"/>
      <c r="P24" s="481"/>
      <c r="Q24" s="447"/>
      <c r="R24" s="627">
        <f t="shared" si="0"/>
        <v>356237</v>
      </c>
    </row>
    <row r="25" spans="1:18">
      <c r="A25" s="530" t="s">
        <v>136</v>
      </c>
      <c r="B25" s="528">
        <v>107051</v>
      </c>
      <c r="C25" s="39" t="s">
        <v>137</v>
      </c>
      <c r="D25" s="39"/>
      <c r="E25" s="450">
        <v>0</v>
      </c>
      <c r="F25" s="647"/>
      <c r="G25" s="471"/>
      <c r="H25" s="470"/>
      <c r="I25" s="447"/>
      <c r="J25" s="470"/>
      <c r="K25" s="447"/>
      <c r="L25" s="470"/>
      <c r="M25" s="447"/>
      <c r="N25" s="470"/>
      <c r="O25" s="447"/>
      <c r="P25" s="478"/>
      <c r="Q25" s="447"/>
      <c r="R25" s="627">
        <f t="shared" si="0"/>
        <v>0</v>
      </c>
    </row>
    <row r="26" spans="1:18" ht="22.15" customHeight="1">
      <c r="A26" s="530" t="s">
        <v>45</v>
      </c>
      <c r="B26" s="528">
        <v>104051</v>
      </c>
      <c r="C26" s="833" t="s">
        <v>138</v>
      </c>
      <c r="D26" s="834"/>
      <c r="E26" s="450"/>
      <c r="F26" s="647"/>
      <c r="G26" s="471"/>
      <c r="H26" s="470"/>
      <c r="I26" s="447"/>
      <c r="J26" s="470"/>
      <c r="K26" s="450">
        <v>70000</v>
      </c>
      <c r="L26" s="627">
        <v>46400</v>
      </c>
      <c r="M26" s="447"/>
      <c r="N26" s="470"/>
      <c r="O26" s="447"/>
      <c r="P26" s="470"/>
      <c r="Q26" s="499">
        <f>SUM(K26)</f>
        <v>70000</v>
      </c>
      <c r="R26" s="627">
        <f t="shared" si="0"/>
        <v>46400</v>
      </c>
    </row>
    <row r="27" spans="1:18">
      <c r="A27" s="530" t="s">
        <v>46</v>
      </c>
      <c r="B27" s="528">
        <v>900020</v>
      </c>
      <c r="C27" s="39" t="s">
        <v>139</v>
      </c>
      <c r="D27" s="39"/>
      <c r="E27" s="450">
        <v>0</v>
      </c>
      <c r="F27" s="649">
        <v>646</v>
      </c>
      <c r="G27" s="499">
        <v>15549660</v>
      </c>
      <c r="H27" s="627">
        <v>15007225</v>
      </c>
      <c r="I27" s="447"/>
      <c r="J27" s="470"/>
      <c r="K27" s="447"/>
      <c r="L27" s="470"/>
      <c r="M27" s="447"/>
      <c r="N27" s="470"/>
      <c r="O27" s="447"/>
      <c r="P27" s="470"/>
      <c r="Q27" s="499">
        <f>SUM(G27)</f>
        <v>15549660</v>
      </c>
      <c r="R27" s="627">
        <f t="shared" si="0"/>
        <v>15007871</v>
      </c>
    </row>
    <row r="28" spans="1:18" ht="13.5" thickBot="1">
      <c r="A28" s="530" t="s">
        <v>48</v>
      </c>
      <c r="B28" s="528">
        <v>900060</v>
      </c>
      <c r="C28" s="39" t="s">
        <v>140</v>
      </c>
      <c r="D28" s="39"/>
      <c r="E28" s="450">
        <v>0</v>
      </c>
      <c r="F28" s="649">
        <v>65273</v>
      </c>
      <c r="G28" s="471"/>
      <c r="H28" s="470"/>
      <c r="I28" s="447"/>
      <c r="J28" s="470"/>
      <c r="K28" s="447"/>
      <c r="L28" s="470"/>
      <c r="M28" s="447"/>
      <c r="N28" s="470"/>
      <c r="O28" s="447"/>
      <c r="P28" s="470"/>
      <c r="Q28" s="471"/>
      <c r="R28" s="627">
        <f t="shared" si="0"/>
        <v>65273</v>
      </c>
    </row>
    <row r="29" spans="1:18" ht="13.5" thickBot="1">
      <c r="A29" s="530" t="s">
        <v>49</v>
      </c>
      <c r="B29" s="456" t="s">
        <v>141</v>
      </c>
      <c r="C29" s="456"/>
      <c r="D29" s="482"/>
      <c r="E29" s="451">
        <f t="shared" ref="E29:K29" si="1">SUM(E9:E28)</f>
        <v>4380000</v>
      </c>
      <c r="F29" s="483">
        <f t="shared" si="1"/>
        <v>2842782</v>
      </c>
      <c r="G29" s="644">
        <f t="shared" si="1"/>
        <v>15549660</v>
      </c>
      <c r="H29" s="451">
        <f t="shared" si="1"/>
        <v>15147225</v>
      </c>
      <c r="I29" s="451">
        <f t="shared" si="1"/>
        <v>27075405</v>
      </c>
      <c r="J29" s="451">
        <f t="shared" si="1"/>
        <v>29994317</v>
      </c>
      <c r="K29" s="451">
        <f t="shared" si="1"/>
        <v>1687138</v>
      </c>
      <c r="L29" s="451">
        <f>SUM(L9:L27)</f>
        <v>4706871</v>
      </c>
      <c r="M29" s="451">
        <f>SUM(M9:M28)</f>
        <v>5070297</v>
      </c>
      <c r="N29" s="451">
        <f>SUM(N9:N27)</f>
        <v>3435396</v>
      </c>
      <c r="O29" s="451">
        <f>SUM(O9:O28)</f>
        <v>4630128</v>
      </c>
      <c r="P29" s="451">
        <f>SUM(P9:P27)</f>
        <v>2410049</v>
      </c>
      <c r="Q29" s="762">
        <f>SUM(Q9:Q28)</f>
        <v>57432836</v>
      </c>
      <c r="R29" s="763">
        <f>SUM(R9:R28)</f>
        <v>58536640</v>
      </c>
    </row>
    <row r="30" spans="1:18">
      <c r="A30" s="530" t="s">
        <v>51</v>
      </c>
      <c r="B30" s="489" t="s">
        <v>142</v>
      </c>
      <c r="C30" s="489"/>
      <c r="D30" s="484"/>
      <c r="E30" s="490"/>
      <c r="F30" s="648"/>
      <c r="G30" s="492"/>
      <c r="H30" s="491"/>
      <c r="I30" s="490"/>
      <c r="J30" s="491"/>
      <c r="K30" s="490"/>
      <c r="L30" s="491"/>
      <c r="M30" s="490"/>
      <c r="N30" s="491"/>
      <c r="O30" s="490"/>
      <c r="P30" s="491"/>
      <c r="Q30" s="492"/>
      <c r="R30" s="493"/>
    </row>
    <row r="31" spans="1:18">
      <c r="A31" s="530" t="s">
        <v>52</v>
      </c>
      <c r="B31" s="472" t="s">
        <v>143</v>
      </c>
      <c r="C31" s="39" t="s">
        <v>144</v>
      </c>
      <c r="D31" s="39"/>
      <c r="E31" s="450">
        <v>0</v>
      </c>
      <c r="F31" s="649">
        <v>2</v>
      </c>
      <c r="G31" s="447"/>
      <c r="H31" s="652"/>
      <c r="I31" s="447"/>
      <c r="J31" s="470"/>
      <c r="K31" s="450">
        <v>150000</v>
      </c>
      <c r="L31" s="627">
        <v>450000</v>
      </c>
      <c r="M31" s="447"/>
      <c r="N31" s="470"/>
      <c r="O31" s="447"/>
      <c r="P31" s="470"/>
      <c r="Q31" s="649">
        <f t="shared" ref="Q31:R34" si="2">SUM(E31+G31+I31+K31+M31+O31)</f>
        <v>150000</v>
      </c>
      <c r="R31" s="665">
        <f t="shared" si="2"/>
        <v>450002</v>
      </c>
    </row>
    <row r="32" spans="1:18">
      <c r="A32" s="530" t="s">
        <v>54</v>
      </c>
      <c r="B32" s="494" t="s">
        <v>145</v>
      </c>
      <c r="C32" s="495" t="s">
        <v>146</v>
      </c>
      <c r="D32" s="495"/>
      <c r="E32" s="650">
        <v>545000</v>
      </c>
      <c r="F32" s="664">
        <v>792304</v>
      </c>
      <c r="G32" s="448"/>
      <c r="H32" s="475"/>
      <c r="I32" s="448"/>
      <c r="J32" s="474"/>
      <c r="K32" s="476">
        <v>0</v>
      </c>
      <c r="L32" s="642">
        <v>0</v>
      </c>
      <c r="M32" s="448"/>
      <c r="N32" s="474"/>
      <c r="O32" s="448"/>
      <c r="P32" s="474"/>
      <c r="Q32" s="649">
        <f t="shared" si="2"/>
        <v>545000</v>
      </c>
      <c r="R32" s="665">
        <f t="shared" si="2"/>
        <v>792304</v>
      </c>
    </row>
    <row r="33" spans="1:18">
      <c r="A33" s="530" t="s">
        <v>56</v>
      </c>
      <c r="B33" s="494" t="s">
        <v>147</v>
      </c>
      <c r="C33" s="495" t="s">
        <v>148</v>
      </c>
      <c r="D33" s="687"/>
      <c r="E33" s="649">
        <v>0</v>
      </c>
      <c r="F33" s="665">
        <v>115880</v>
      </c>
      <c r="G33" s="447"/>
      <c r="H33" s="470"/>
      <c r="I33" s="447"/>
      <c r="J33" s="470"/>
      <c r="K33" s="450"/>
      <c r="L33" s="642">
        <v>0</v>
      </c>
      <c r="M33" s="447"/>
      <c r="N33" s="470"/>
      <c r="O33" s="447"/>
      <c r="P33" s="470"/>
      <c r="Q33" s="649">
        <f t="shared" si="2"/>
        <v>0</v>
      </c>
      <c r="R33" s="665">
        <f t="shared" si="2"/>
        <v>115880</v>
      </c>
    </row>
    <row r="34" spans="1:18" ht="13.5" thickBot="1">
      <c r="A34" s="530" t="s">
        <v>58</v>
      </c>
      <c r="B34" s="494" t="s">
        <v>149</v>
      </c>
      <c r="C34" s="495" t="s">
        <v>150</v>
      </c>
      <c r="E34" s="667">
        <v>0</v>
      </c>
      <c r="F34" s="666">
        <v>16</v>
      </c>
      <c r="G34" s="656"/>
      <c r="H34" s="655"/>
      <c r="I34" s="654"/>
      <c r="J34" s="655"/>
      <c r="K34" s="947"/>
      <c r="L34" s="642">
        <v>0</v>
      </c>
      <c r="M34" s="654"/>
      <c r="N34" s="655"/>
      <c r="O34" s="654"/>
      <c r="P34" s="655"/>
      <c r="Q34" s="649">
        <f t="shared" si="2"/>
        <v>0</v>
      </c>
      <c r="R34" s="665">
        <f t="shared" si="2"/>
        <v>16</v>
      </c>
    </row>
    <row r="35" spans="1:18" ht="13.5" thickBot="1">
      <c r="A35" s="530" t="s">
        <v>60</v>
      </c>
      <c r="B35" s="456" t="s">
        <v>151</v>
      </c>
      <c r="C35" s="456"/>
      <c r="D35" s="482"/>
      <c r="E35" s="496">
        <f>SUM(E31:E34)</f>
        <v>545000</v>
      </c>
      <c r="F35" s="651">
        <f>SUM(F31:F34)</f>
        <v>908202</v>
      </c>
      <c r="G35" s="496"/>
      <c r="H35" s="497"/>
      <c r="I35" s="498"/>
      <c r="J35" s="497"/>
      <c r="K35" s="496">
        <f>SUM(K31:K34)</f>
        <v>150000</v>
      </c>
      <c r="L35" s="497"/>
      <c r="M35" s="496"/>
      <c r="N35" s="497"/>
      <c r="O35" s="496"/>
      <c r="P35" s="497"/>
      <c r="Q35" s="651">
        <f>SUM(Q31:Q34)</f>
        <v>695000</v>
      </c>
      <c r="R35" s="653">
        <f>SUM(R31:R34)</f>
        <v>1358202</v>
      </c>
    </row>
    <row r="36" spans="1:18" ht="13.5" thickBot="1">
      <c r="A36" s="531" t="s">
        <v>62</v>
      </c>
      <c r="B36" s="456" t="s">
        <v>152</v>
      </c>
      <c r="C36" s="456"/>
      <c r="D36" s="482"/>
      <c r="E36" s="451">
        <f>SUM(E29+E35)</f>
        <v>4925000</v>
      </c>
      <c r="F36" s="451">
        <f>SUM(F29+F35)</f>
        <v>3750984</v>
      </c>
      <c r="G36" s="644">
        <f>G29</f>
        <v>15549660</v>
      </c>
      <c r="H36" s="644">
        <f>H29</f>
        <v>15147225</v>
      </c>
      <c r="I36" s="451">
        <f>I29</f>
        <v>27075405</v>
      </c>
      <c r="J36" s="451">
        <f>J29</f>
        <v>29994317</v>
      </c>
      <c r="K36" s="451">
        <f>SUM(K29+K35)</f>
        <v>1837138</v>
      </c>
      <c r="L36" s="451">
        <f>SUM(L29+L35)</f>
        <v>4706871</v>
      </c>
      <c r="M36" s="451">
        <f>M29</f>
        <v>5070297</v>
      </c>
      <c r="N36" s="451">
        <f>N29</f>
        <v>3435396</v>
      </c>
      <c r="O36" s="451">
        <f>O29</f>
        <v>4630128</v>
      </c>
      <c r="P36" s="451">
        <f>P29</f>
        <v>2410049</v>
      </c>
      <c r="Q36" s="483">
        <f>SUM(Q29+Q35)</f>
        <v>58127836</v>
      </c>
      <c r="R36" s="668">
        <f>SUM(R29+R35)</f>
        <v>59894842</v>
      </c>
    </row>
    <row r="37" spans="1:18">
      <c r="A37" s="283"/>
      <c r="B37" s="283"/>
      <c r="C37" s="283"/>
      <c r="D37" s="283"/>
      <c r="E37" s="442"/>
      <c r="F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</row>
    <row r="38" spans="1:18">
      <c r="A38" s="245"/>
      <c r="C38" s="245"/>
      <c r="D38" s="245"/>
      <c r="E38" s="426"/>
      <c r="F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</row>
  </sheetData>
  <mergeCells count="11">
    <mergeCell ref="C26:D26"/>
    <mergeCell ref="E6:F6"/>
    <mergeCell ref="G6:H6"/>
    <mergeCell ref="I6:J6"/>
    <mergeCell ref="B3:R3"/>
    <mergeCell ref="P4:R4"/>
    <mergeCell ref="C14:D14"/>
    <mergeCell ref="K6:L6"/>
    <mergeCell ref="M6:N6"/>
    <mergeCell ref="O6:P6"/>
    <mergeCell ref="Q6:R6"/>
  </mergeCells>
  <phoneticPr fontId="6" type="noConversion"/>
  <pageMargins left="0.98425196850393704" right="0.19685039370078741" top="0.98425196850393704" bottom="0.98425196850393704" header="0.51181102362204722" footer="0.51181102362204722"/>
  <pageSetup paperSize="8" scale="90" orientation="landscape" r:id="rId1"/>
  <headerFooter alignWithMargins="0">
    <oddHeader>&amp;C2. melléklet a 5/2016.(II.19.)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I53"/>
  <sheetViews>
    <sheetView topLeftCell="A10" zoomScaleNormal="100" workbookViewId="0">
      <selection activeCell="N19" sqref="N19"/>
    </sheetView>
  </sheetViews>
  <sheetFormatPr defaultRowHeight="12.75"/>
  <cols>
    <col min="1" max="1" width="4.7109375" style="302" customWidth="1"/>
    <col min="9" max="9" width="10.7109375" customWidth="1"/>
  </cols>
  <sheetData>
    <row r="1" spans="1:9" ht="15">
      <c r="B1" s="246"/>
      <c r="C1" s="45"/>
      <c r="D1" s="45"/>
      <c r="I1" s="46"/>
    </row>
    <row r="2" spans="1:9" ht="15">
      <c r="B2" s="45" t="s">
        <v>153</v>
      </c>
      <c r="C2" s="45"/>
      <c r="D2" s="45"/>
      <c r="E2" s="45"/>
      <c r="F2" s="45"/>
      <c r="G2" s="45"/>
      <c r="H2" s="45"/>
    </row>
    <row r="3" spans="1:9" ht="15">
      <c r="B3" s="45"/>
      <c r="H3" s="45"/>
    </row>
    <row r="4" spans="1:9" ht="15">
      <c r="B4" s="841" t="s">
        <v>154</v>
      </c>
      <c r="C4" s="841"/>
      <c r="D4" s="841"/>
      <c r="E4" s="841"/>
      <c r="F4" s="841"/>
      <c r="G4" s="841"/>
      <c r="H4" s="841"/>
      <c r="I4" s="841"/>
    </row>
    <row r="5" spans="1:9">
      <c r="E5" s="46" t="s">
        <v>155</v>
      </c>
    </row>
    <row r="6" spans="1:9" ht="13.5" thickBot="1">
      <c r="A6" s="302" t="s">
        <v>5</v>
      </c>
      <c r="I6" s="805"/>
    </row>
    <row r="7" spans="1:9" ht="13.5" thickBot="1">
      <c r="A7" s="842"/>
      <c r="B7" s="797" t="s">
        <v>6</v>
      </c>
      <c r="C7" s="797" t="s">
        <v>7</v>
      </c>
      <c r="D7" s="851" t="s">
        <v>156</v>
      </c>
      <c r="E7" s="851"/>
      <c r="F7" s="851"/>
      <c r="G7" s="851"/>
      <c r="H7" s="797" t="s">
        <v>8</v>
      </c>
      <c r="I7" s="797" t="s">
        <v>96</v>
      </c>
    </row>
    <row r="8" spans="1:9" ht="13.5" thickBot="1">
      <c r="A8" s="843"/>
      <c r="B8" s="51" t="s">
        <v>157</v>
      </c>
      <c r="C8" s="51" t="s">
        <v>158</v>
      </c>
      <c r="D8" s="51"/>
      <c r="E8" s="51" t="s">
        <v>159</v>
      </c>
      <c r="F8" s="51"/>
      <c r="G8" s="24"/>
      <c r="H8" s="510" t="s">
        <v>11</v>
      </c>
      <c r="I8" s="506" t="s">
        <v>12</v>
      </c>
    </row>
    <row r="9" spans="1:9">
      <c r="A9" s="794" t="s">
        <v>9</v>
      </c>
      <c r="B9" s="13" t="s">
        <v>160</v>
      </c>
      <c r="C9" s="13" t="s">
        <v>0</v>
      </c>
      <c r="D9" s="13"/>
      <c r="E9" s="13"/>
      <c r="F9" s="13"/>
      <c r="G9" s="13"/>
      <c r="H9" s="165"/>
      <c r="I9" s="163"/>
    </row>
    <row r="10" spans="1:9">
      <c r="A10" s="280" t="s">
        <v>13</v>
      </c>
      <c r="B10" s="3"/>
      <c r="C10" s="254"/>
      <c r="D10" s="3"/>
      <c r="E10" s="3"/>
      <c r="F10" s="3"/>
      <c r="G10" s="3"/>
      <c r="H10" s="59"/>
      <c r="I10" s="62"/>
    </row>
    <row r="11" spans="1:9">
      <c r="A11" s="280" t="s">
        <v>15</v>
      </c>
      <c r="B11" s="3"/>
      <c r="C11" s="298" t="s">
        <v>113</v>
      </c>
      <c r="D11" s="74" t="s">
        <v>114</v>
      </c>
      <c r="E11" s="74"/>
      <c r="F11" s="3"/>
      <c r="G11" s="3"/>
      <c r="H11" s="76">
        <f>SUM(H12:H15)</f>
        <v>250000</v>
      </c>
      <c r="I11" s="154">
        <f>SUM(I12:I15)</f>
        <v>94940</v>
      </c>
    </row>
    <row r="12" spans="1:9">
      <c r="A12" s="280" t="s">
        <v>17</v>
      </c>
      <c r="B12" s="3"/>
      <c r="C12" s="254"/>
      <c r="D12" s="3" t="s">
        <v>161</v>
      </c>
      <c r="E12" s="3"/>
      <c r="F12" s="3"/>
      <c r="G12" s="3"/>
      <c r="H12" s="59">
        <v>0</v>
      </c>
      <c r="I12" s="62">
        <v>0</v>
      </c>
    </row>
    <row r="13" spans="1:9">
      <c r="A13" s="280" t="s">
        <v>19</v>
      </c>
      <c r="B13" s="3"/>
      <c r="C13" s="254"/>
      <c r="D13" s="3" t="s">
        <v>162</v>
      </c>
      <c r="E13" s="3"/>
      <c r="F13" s="3"/>
      <c r="G13" s="3"/>
      <c r="H13" s="59">
        <v>250000</v>
      </c>
      <c r="I13" s="62">
        <v>0</v>
      </c>
    </row>
    <row r="14" spans="1:9">
      <c r="A14" s="280" t="s">
        <v>21</v>
      </c>
      <c r="B14" s="3"/>
      <c r="C14" s="254"/>
      <c r="D14" s="3" t="s">
        <v>163</v>
      </c>
      <c r="E14" s="3"/>
      <c r="F14" s="3"/>
      <c r="G14" s="3"/>
      <c r="H14" s="59"/>
      <c r="I14" s="62">
        <v>5790</v>
      </c>
    </row>
    <row r="15" spans="1:9">
      <c r="A15" s="280" t="s">
        <v>23</v>
      </c>
      <c r="B15" s="3"/>
      <c r="C15" s="255"/>
      <c r="D15" s="3" t="s">
        <v>164</v>
      </c>
      <c r="E15" s="3"/>
      <c r="F15" s="3"/>
      <c r="G15" s="3"/>
      <c r="H15" s="59"/>
      <c r="I15" s="62">
        <v>89150</v>
      </c>
    </row>
    <row r="16" spans="1:9" ht="13.5" customHeight="1">
      <c r="A16" s="280" t="s">
        <v>25</v>
      </c>
      <c r="B16" s="3"/>
      <c r="C16" s="254"/>
      <c r="D16" s="3"/>
      <c r="E16" s="3"/>
      <c r="F16" s="3"/>
      <c r="G16" s="3"/>
      <c r="H16" s="59"/>
      <c r="I16" s="62"/>
    </row>
    <row r="17" spans="1:9">
      <c r="A17" s="280" t="s">
        <v>27</v>
      </c>
      <c r="B17" s="3"/>
      <c r="C17" s="298" t="s">
        <v>117</v>
      </c>
      <c r="D17" s="844" t="s">
        <v>165</v>
      </c>
      <c r="E17" s="844"/>
      <c r="F17" s="844"/>
      <c r="G17" s="845"/>
      <c r="H17" s="76">
        <f>SUM(H18:H22)</f>
        <v>4130000</v>
      </c>
      <c r="I17" s="154">
        <f>SUM(I18:I19)</f>
        <v>0</v>
      </c>
    </row>
    <row r="18" spans="1:9">
      <c r="A18" s="280" t="s">
        <v>29</v>
      </c>
      <c r="B18" s="3"/>
      <c r="C18" s="298"/>
      <c r="D18" s="3" t="s">
        <v>166</v>
      </c>
      <c r="E18" s="3"/>
      <c r="F18" s="3"/>
      <c r="G18" s="3"/>
      <c r="H18" s="59">
        <v>2130000</v>
      </c>
      <c r="I18" s="62">
        <v>0</v>
      </c>
    </row>
    <row r="19" spans="1:9">
      <c r="A19" s="280" t="s">
        <v>30</v>
      </c>
      <c r="B19" s="3"/>
      <c r="C19" s="298"/>
      <c r="D19" s="3" t="s">
        <v>167</v>
      </c>
      <c r="E19" s="3"/>
      <c r="F19" s="3"/>
      <c r="G19" s="3"/>
      <c r="H19" s="59">
        <v>2000000</v>
      </c>
      <c r="I19" s="62">
        <v>0</v>
      </c>
    </row>
    <row r="20" spans="1:9">
      <c r="A20" s="280" t="s">
        <v>31</v>
      </c>
      <c r="B20" s="77"/>
      <c r="C20" s="298"/>
      <c r="D20" s="3"/>
      <c r="E20" s="3"/>
      <c r="F20" s="3"/>
      <c r="G20" s="58"/>
      <c r="H20" s="59"/>
      <c r="I20" s="62"/>
    </row>
    <row r="21" spans="1:9">
      <c r="A21" s="280" t="s">
        <v>33</v>
      </c>
      <c r="B21" s="77"/>
      <c r="C21" s="298" t="s">
        <v>125</v>
      </c>
      <c r="D21" s="104" t="s">
        <v>168</v>
      </c>
      <c r="E21" s="3"/>
      <c r="F21" s="3"/>
      <c r="G21" s="58"/>
      <c r="H21" s="59"/>
      <c r="I21" s="154">
        <f>I22+I23</f>
        <v>2258186</v>
      </c>
    </row>
    <row r="22" spans="1:9">
      <c r="A22" s="280" t="s">
        <v>34</v>
      </c>
      <c r="B22" s="77"/>
      <c r="C22" s="3"/>
      <c r="D22" s="3" t="s">
        <v>166</v>
      </c>
      <c r="E22" s="3"/>
      <c r="F22" s="3"/>
      <c r="G22" s="58"/>
      <c r="H22" s="59">
        <v>0</v>
      </c>
      <c r="I22" s="62">
        <v>2023508</v>
      </c>
    </row>
    <row r="23" spans="1:9">
      <c r="A23" s="280" t="s">
        <v>35</v>
      </c>
      <c r="B23" s="3"/>
      <c r="C23" s="3"/>
      <c r="D23" s="3" t="s">
        <v>164</v>
      </c>
      <c r="E23" s="3"/>
      <c r="F23" s="3"/>
      <c r="G23" s="3"/>
      <c r="H23" s="59">
        <v>0</v>
      </c>
      <c r="I23" s="62">
        <v>234678</v>
      </c>
    </row>
    <row r="24" spans="1:9">
      <c r="A24" s="280" t="s">
        <v>37</v>
      </c>
      <c r="B24" s="3"/>
      <c r="C24" s="3"/>
      <c r="D24" s="3"/>
      <c r="E24" s="3"/>
      <c r="F24" s="3"/>
      <c r="G24" s="3"/>
      <c r="H24" s="59"/>
      <c r="I24" s="62"/>
    </row>
    <row r="25" spans="1:9">
      <c r="A25" s="280" t="s">
        <v>39</v>
      </c>
      <c r="B25" s="3"/>
      <c r="C25" s="298" t="s">
        <v>169</v>
      </c>
      <c r="D25" s="3" t="s">
        <v>170</v>
      </c>
      <c r="E25" s="3"/>
      <c r="F25" s="3"/>
      <c r="G25" s="3"/>
      <c r="H25" s="59"/>
      <c r="I25" s="154">
        <f>I26</f>
        <v>356237</v>
      </c>
    </row>
    <row r="26" spans="1:9">
      <c r="A26" s="280" t="s">
        <v>41</v>
      </c>
      <c r="B26" s="3"/>
      <c r="C26" s="3"/>
      <c r="D26" s="3" t="s">
        <v>167</v>
      </c>
      <c r="E26" s="3"/>
      <c r="F26" s="3"/>
      <c r="G26" s="3"/>
      <c r="H26" s="59">
        <v>0</v>
      </c>
      <c r="I26" s="62">
        <v>356237</v>
      </c>
    </row>
    <row r="27" spans="1:9">
      <c r="A27" s="280" t="s">
        <v>43</v>
      </c>
      <c r="B27" s="3"/>
      <c r="C27" s="3"/>
      <c r="D27" s="3"/>
      <c r="E27" s="3"/>
      <c r="F27" s="3"/>
      <c r="G27" s="3"/>
      <c r="H27" s="59"/>
      <c r="I27" s="62"/>
    </row>
    <row r="28" spans="1:9">
      <c r="A28" s="280" t="s">
        <v>136</v>
      </c>
      <c r="B28" s="3"/>
      <c r="C28" s="298" t="s">
        <v>129</v>
      </c>
      <c r="D28" s="3" t="s">
        <v>171</v>
      </c>
      <c r="E28" s="3"/>
      <c r="F28" s="3"/>
      <c r="G28" s="3"/>
      <c r="H28" s="59">
        <v>0</v>
      </c>
      <c r="I28" s="154">
        <v>67500</v>
      </c>
    </row>
    <row r="29" spans="1:9">
      <c r="A29" s="280" t="s">
        <v>45</v>
      </c>
      <c r="B29" s="3"/>
      <c r="C29" s="298"/>
      <c r="D29" s="3" t="s">
        <v>172</v>
      </c>
      <c r="E29" s="3"/>
      <c r="F29" s="3"/>
      <c r="G29" s="3"/>
      <c r="H29" s="59">
        <v>0</v>
      </c>
      <c r="I29" s="333">
        <v>67500</v>
      </c>
    </row>
    <row r="30" spans="1:9">
      <c r="A30" s="280" t="s">
        <v>46</v>
      </c>
      <c r="B30" s="3"/>
      <c r="C30" s="298"/>
      <c r="D30" s="3"/>
      <c r="E30" s="3"/>
      <c r="F30" s="3"/>
      <c r="G30" s="3"/>
      <c r="H30" s="59"/>
      <c r="I30" s="333"/>
    </row>
    <row r="31" spans="1:9">
      <c r="A31" s="280" t="s">
        <v>48</v>
      </c>
      <c r="B31" s="3"/>
      <c r="C31" s="298" t="s">
        <v>149</v>
      </c>
      <c r="D31" s="3" t="s">
        <v>173</v>
      </c>
      <c r="E31" s="3"/>
      <c r="F31" s="3"/>
      <c r="G31" s="3"/>
      <c r="H31" s="239">
        <v>0</v>
      </c>
      <c r="I31" s="154">
        <v>636</v>
      </c>
    </row>
    <row r="32" spans="1:9">
      <c r="A32" s="280" t="s">
        <v>49</v>
      </c>
      <c r="B32" s="3"/>
      <c r="C32" s="298"/>
      <c r="D32" s="3" t="s">
        <v>174</v>
      </c>
      <c r="E32" s="3"/>
      <c r="F32" s="3"/>
      <c r="G32" s="3"/>
      <c r="H32" s="59">
        <v>0</v>
      </c>
      <c r="I32" s="333">
        <v>636</v>
      </c>
    </row>
    <row r="33" spans="1:9">
      <c r="A33" s="280" t="s">
        <v>51</v>
      </c>
      <c r="B33" s="3"/>
      <c r="C33" s="298"/>
      <c r="D33" s="3"/>
      <c r="E33" s="3"/>
      <c r="F33" s="3"/>
      <c r="G33" s="3"/>
      <c r="H33" s="59"/>
      <c r="I33" s="333"/>
    </row>
    <row r="34" spans="1:9">
      <c r="A34" s="280" t="s">
        <v>52</v>
      </c>
      <c r="B34" s="3"/>
      <c r="C34" s="298" t="s">
        <v>175</v>
      </c>
      <c r="D34" s="3" t="s">
        <v>176</v>
      </c>
      <c r="E34" s="3"/>
      <c r="F34" s="3"/>
      <c r="G34" s="3"/>
      <c r="H34" s="59">
        <v>0</v>
      </c>
      <c r="I34" s="154">
        <v>65273</v>
      </c>
    </row>
    <row r="35" spans="1:9">
      <c r="A35" s="280" t="s">
        <v>54</v>
      </c>
      <c r="B35" s="3"/>
      <c r="C35" s="298"/>
      <c r="D35" s="3" t="s">
        <v>177</v>
      </c>
      <c r="E35" s="3"/>
      <c r="F35" s="3"/>
      <c r="G35" s="3"/>
      <c r="H35" s="59">
        <v>0</v>
      </c>
      <c r="I35" s="62">
        <v>65273</v>
      </c>
    </row>
    <row r="36" spans="1:9">
      <c r="A36" s="280" t="s">
        <v>56</v>
      </c>
      <c r="B36" s="3"/>
      <c r="C36" s="298"/>
      <c r="D36" s="3"/>
      <c r="E36" s="3"/>
      <c r="F36" s="3"/>
      <c r="G36" s="3"/>
      <c r="H36" s="59"/>
      <c r="I36" s="62"/>
    </row>
    <row r="37" spans="1:9">
      <c r="A37" s="280" t="s">
        <v>58</v>
      </c>
      <c r="B37" s="3"/>
      <c r="C37" s="3"/>
      <c r="D37" s="3"/>
      <c r="E37" s="3"/>
      <c r="F37" s="109"/>
      <c r="G37" s="788" t="s">
        <v>178</v>
      </c>
      <c r="H37" s="239">
        <f>SUM(H11+H17)</f>
        <v>4380000</v>
      </c>
      <c r="I37" s="154">
        <f>SUM(I11+I17+I21+I25+I28+I31+I34)</f>
        <v>2842772</v>
      </c>
    </row>
    <row r="38" spans="1:9">
      <c r="A38" s="280" t="s">
        <v>60</v>
      </c>
      <c r="B38" s="3"/>
      <c r="C38" s="3"/>
      <c r="D38" s="3"/>
      <c r="E38" s="3"/>
      <c r="F38" s="109"/>
      <c r="G38" s="788"/>
      <c r="H38" s="239"/>
      <c r="I38" s="62"/>
    </row>
    <row r="39" spans="1:9" ht="25.9" customHeight="1">
      <c r="A39" s="280" t="s">
        <v>62</v>
      </c>
      <c r="B39" s="3" t="s">
        <v>179</v>
      </c>
      <c r="C39" s="844" t="s">
        <v>180</v>
      </c>
      <c r="D39" s="844"/>
      <c r="E39" s="844"/>
      <c r="F39" s="844"/>
      <c r="G39" s="845"/>
      <c r="H39" s="59"/>
      <c r="I39" s="62"/>
    </row>
    <row r="40" spans="1:9" ht="14.25" customHeight="1">
      <c r="A40" s="280" t="s">
        <v>64</v>
      </c>
      <c r="B40" s="3"/>
      <c r="C40" s="298" t="s">
        <v>143</v>
      </c>
      <c r="D40" s="632" t="s">
        <v>181</v>
      </c>
      <c r="E40" s="796"/>
      <c r="F40" s="796"/>
      <c r="G40" s="796"/>
      <c r="H40" s="59">
        <v>0</v>
      </c>
      <c r="I40" s="154">
        <v>2</v>
      </c>
    </row>
    <row r="41" spans="1:9">
      <c r="A41" s="280" t="s">
        <v>66</v>
      </c>
      <c r="B41" s="3"/>
      <c r="C41" s="509"/>
      <c r="D41" s="508"/>
      <c r="E41" s="508"/>
      <c r="F41" s="508"/>
      <c r="G41" s="508"/>
      <c r="H41" s="59"/>
      <c r="I41" s="62"/>
    </row>
    <row r="42" spans="1:9">
      <c r="A42" s="280" t="s">
        <v>67</v>
      </c>
      <c r="B42" s="3"/>
      <c r="C42" s="298" t="s">
        <v>145</v>
      </c>
      <c r="D42" s="82" t="s">
        <v>182</v>
      </c>
      <c r="E42" s="82"/>
      <c r="F42" s="74"/>
      <c r="G42" s="3"/>
      <c r="H42" s="76">
        <f>SUM(H43:H44)</f>
        <v>545000</v>
      </c>
      <c r="I42" s="669">
        <f>SUM(I43:I44)</f>
        <v>792304</v>
      </c>
    </row>
    <row r="43" spans="1:9">
      <c r="A43" s="280" t="s">
        <v>69</v>
      </c>
      <c r="B43" s="3"/>
      <c r="C43" s="657"/>
      <c r="D43" s="3" t="s">
        <v>183</v>
      </c>
      <c r="E43" s="3"/>
      <c r="F43" s="3"/>
      <c r="G43" s="3"/>
      <c r="H43" s="59">
        <v>545000</v>
      </c>
      <c r="I43" s="62">
        <v>792299</v>
      </c>
    </row>
    <row r="44" spans="1:9">
      <c r="A44" s="280" t="s">
        <v>71</v>
      </c>
      <c r="B44" s="22"/>
      <c r="C44" s="657"/>
      <c r="D44" s="22" t="s">
        <v>181</v>
      </c>
      <c r="E44" s="2"/>
      <c r="F44" s="22"/>
      <c r="G44" s="22"/>
      <c r="H44" s="59">
        <v>0</v>
      </c>
      <c r="I44" s="62">
        <v>5</v>
      </c>
    </row>
    <row r="45" spans="1:9">
      <c r="A45" s="280" t="s">
        <v>73</v>
      </c>
      <c r="B45" s="22"/>
      <c r="C45" s="658"/>
      <c r="D45" s="22"/>
      <c r="E45" s="3"/>
      <c r="F45" s="22"/>
      <c r="G45" s="22"/>
      <c r="H45" s="59"/>
      <c r="I45" s="62"/>
    </row>
    <row r="46" spans="1:9">
      <c r="A46" s="280" t="s">
        <v>74</v>
      </c>
      <c r="B46" s="22"/>
      <c r="C46" s="298" t="s">
        <v>147</v>
      </c>
      <c r="D46" s="659" t="s">
        <v>184</v>
      </c>
      <c r="E46" s="3"/>
      <c r="F46" s="22"/>
      <c r="G46" s="22"/>
      <c r="H46" s="239">
        <v>0</v>
      </c>
      <c r="I46" s="661">
        <f>SUM(I47)</f>
        <v>115880</v>
      </c>
    </row>
    <row r="47" spans="1:9">
      <c r="A47" s="280" t="s">
        <v>76</v>
      </c>
      <c r="B47" s="77"/>
      <c r="C47" s="658"/>
      <c r="D47" s="60" t="s">
        <v>183</v>
      </c>
      <c r="E47" s="3"/>
      <c r="F47" s="3"/>
      <c r="G47" s="58"/>
      <c r="H47" s="59">
        <v>0</v>
      </c>
      <c r="I47" s="62">
        <v>115880</v>
      </c>
    </row>
    <row r="48" spans="1:9">
      <c r="A48" s="280" t="s">
        <v>78</v>
      </c>
      <c r="B48" s="77"/>
      <c r="C48" s="658"/>
      <c r="D48" s="60"/>
      <c r="E48" s="3"/>
      <c r="F48" s="3"/>
      <c r="G48" s="58"/>
      <c r="H48" s="59"/>
      <c r="I48" s="62"/>
    </row>
    <row r="49" spans="1:9">
      <c r="A49" s="280" t="s">
        <v>80</v>
      </c>
      <c r="B49" s="77"/>
      <c r="C49" s="298" t="s">
        <v>149</v>
      </c>
      <c r="D49" s="660" t="s">
        <v>185</v>
      </c>
      <c r="E49" s="3"/>
      <c r="F49" s="3"/>
      <c r="G49" s="58"/>
      <c r="H49" s="239">
        <v>0</v>
      </c>
      <c r="I49" s="153">
        <f>SUM(I50)</f>
        <v>16</v>
      </c>
    </row>
    <row r="50" spans="1:9">
      <c r="A50" s="280" t="s">
        <v>82</v>
      </c>
      <c r="B50" s="77"/>
      <c r="C50" s="254"/>
      <c r="D50" s="60" t="s">
        <v>186</v>
      </c>
      <c r="E50" s="3"/>
      <c r="F50" s="3"/>
      <c r="G50" s="58"/>
      <c r="H50" s="59">
        <v>0</v>
      </c>
      <c r="I50" s="58">
        <v>16</v>
      </c>
    </row>
    <row r="51" spans="1:9" ht="15" customHeight="1">
      <c r="A51" s="280" t="s">
        <v>83</v>
      </c>
      <c r="B51" s="6"/>
      <c r="F51" s="849" t="s">
        <v>187</v>
      </c>
      <c r="G51" s="850"/>
      <c r="H51" s="239">
        <f>SUM(H43:H46)</f>
        <v>545000</v>
      </c>
      <c r="I51" s="154">
        <f>SUM(I40+I42+I46+I49)</f>
        <v>908202</v>
      </c>
    </row>
    <row r="52" spans="1:9" ht="13.5" thickBot="1">
      <c r="A52" s="278" t="s">
        <v>85</v>
      </c>
      <c r="B52" s="110"/>
      <c r="C52" s="110"/>
      <c r="D52" s="110"/>
      <c r="E52" s="110"/>
      <c r="F52" s="110"/>
      <c r="G52" s="110"/>
      <c r="H52" s="145"/>
      <c r="I52" s="162"/>
    </row>
    <row r="53" spans="1:9" ht="13.5" thickBot="1">
      <c r="A53" s="303" t="s">
        <v>86</v>
      </c>
      <c r="B53" s="846" t="s">
        <v>188</v>
      </c>
      <c r="C53" s="847"/>
      <c r="D53" s="847"/>
      <c r="E53" s="847"/>
      <c r="F53" s="847"/>
      <c r="G53" s="848"/>
      <c r="H53" s="32">
        <f>SUM(H37+H51)</f>
        <v>4925000</v>
      </c>
      <c r="I53" s="86">
        <f>SUM(I37+I51)</f>
        <v>3750974</v>
      </c>
    </row>
  </sheetData>
  <mergeCells count="7">
    <mergeCell ref="B4:I4"/>
    <mergeCell ref="A7:A8"/>
    <mergeCell ref="D17:G17"/>
    <mergeCell ref="B53:G53"/>
    <mergeCell ref="C39:G39"/>
    <mergeCell ref="F51:G51"/>
    <mergeCell ref="D7:G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&amp;C3. melléklet a 5/2016.(II.19.)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O53"/>
  <sheetViews>
    <sheetView topLeftCell="A16" zoomScaleNormal="100" workbookViewId="0">
      <selection activeCell="M40" sqref="M40"/>
    </sheetView>
  </sheetViews>
  <sheetFormatPr defaultRowHeight="12.75"/>
  <cols>
    <col min="1" max="1" width="4.140625" style="302" customWidth="1"/>
    <col min="2" max="2" width="6.5703125" customWidth="1"/>
    <col min="6" max="6" width="25" customWidth="1"/>
    <col min="7" max="7" width="1.5703125" customWidth="1"/>
    <col min="8" max="8" width="10.42578125" customWidth="1"/>
    <col min="9" max="9" width="10.85546875" style="246" customWidth="1"/>
  </cols>
  <sheetData>
    <row r="1" spans="1:9" ht="15">
      <c r="B1" s="246"/>
      <c r="C1" s="45"/>
      <c r="D1" s="45"/>
      <c r="I1" s="617"/>
    </row>
    <row r="2" spans="1:9" ht="15">
      <c r="B2" s="45" t="s">
        <v>153</v>
      </c>
      <c r="C2" s="45"/>
      <c r="D2" s="45"/>
      <c r="E2" s="45"/>
      <c r="H2" s="45"/>
    </row>
    <row r="3" spans="1:9" ht="15">
      <c r="B3" s="45"/>
      <c r="C3" s="45" t="s">
        <v>189</v>
      </c>
      <c r="D3" s="45"/>
      <c r="E3" s="45"/>
      <c r="F3" s="45"/>
      <c r="G3" s="45"/>
      <c r="H3" s="45"/>
    </row>
    <row r="4" spans="1:9" ht="15">
      <c r="B4" s="45"/>
      <c r="C4" s="45"/>
      <c r="D4" s="45"/>
      <c r="E4" s="45"/>
      <c r="F4" s="511">
        <v>2016</v>
      </c>
      <c r="G4" s="45"/>
      <c r="H4" s="45"/>
    </row>
    <row r="5" spans="1:9" ht="15">
      <c r="B5" s="45"/>
      <c r="C5" s="45"/>
      <c r="D5" s="45"/>
      <c r="E5" s="45"/>
      <c r="F5" s="45"/>
      <c r="G5" s="45"/>
      <c r="H5" s="45"/>
    </row>
    <row r="6" spans="1:9" ht="13.5" thickBot="1">
      <c r="A6" s="302" t="s">
        <v>5</v>
      </c>
      <c r="E6" s="5"/>
      <c r="I6" s="618" t="s">
        <v>94</v>
      </c>
    </row>
    <row r="7" spans="1:9" ht="13.5" thickBot="1">
      <c r="A7" s="855"/>
      <c r="B7" s="21" t="s">
        <v>6</v>
      </c>
      <c r="C7" s="797" t="s">
        <v>7</v>
      </c>
      <c r="D7" s="862" t="s">
        <v>95</v>
      </c>
      <c r="E7" s="863"/>
      <c r="F7" s="863"/>
      <c r="G7" s="20"/>
      <c r="H7" s="513" t="s">
        <v>8</v>
      </c>
      <c r="I7" s="594" t="s">
        <v>96</v>
      </c>
    </row>
    <row r="8" spans="1:9" ht="13.5" thickBot="1">
      <c r="A8" s="855"/>
      <c r="B8" s="90" t="s">
        <v>157</v>
      </c>
      <c r="C8" s="514" t="s">
        <v>158</v>
      </c>
      <c r="D8" s="89"/>
      <c r="E8" s="89" t="s">
        <v>159</v>
      </c>
      <c r="F8" s="89"/>
      <c r="G8" s="89"/>
      <c r="H8" s="515" t="s">
        <v>11</v>
      </c>
      <c r="I8" s="594" t="s">
        <v>12</v>
      </c>
    </row>
    <row r="9" spans="1:9">
      <c r="A9" s="794" t="s">
        <v>9</v>
      </c>
      <c r="B9" s="52" t="s">
        <v>160</v>
      </c>
      <c r="C9" s="52"/>
      <c r="D9" s="13" t="s">
        <v>190</v>
      </c>
      <c r="E9" s="13"/>
      <c r="F9" s="13"/>
      <c r="G9" s="53"/>
      <c r="H9" s="427"/>
      <c r="I9" s="619"/>
    </row>
    <row r="10" spans="1:9">
      <c r="A10" s="280" t="s">
        <v>13</v>
      </c>
      <c r="B10" s="17"/>
      <c r="C10" s="256" t="s">
        <v>149</v>
      </c>
      <c r="D10" s="831" t="s">
        <v>139</v>
      </c>
      <c r="E10" s="831"/>
      <c r="F10" s="831"/>
      <c r="G10" s="57"/>
      <c r="H10" s="428">
        <f>SUM(H20+H15+H12)</f>
        <v>15549660</v>
      </c>
      <c r="I10" s="620">
        <f>SUM(I12+I15+I20)</f>
        <v>15147225</v>
      </c>
    </row>
    <row r="11" spans="1:9">
      <c r="A11" s="280" t="s">
        <v>15</v>
      </c>
      <c r="B11" s="17"/>
      <c r="C11" s="17"/>
      <c r="D11" s="3" t="s">
        <v>191</v>
      </c>
      <c r="E11" s="3"/>
      <c r="F11" s="3"/>
      <c r="G11" s="58"/>
      <c r="H11" s="429"/>
      <c r="I11" s="621"/>
    </row>
    <row r="12" spans="1:9">
      <c r="A12" s="280" t="s">
        <v>17</v>
      </c>
      <c r="B12" s="17"/>
      <c r="C12" s="17"/>
      <c r="D12" s="3"/>
      <c r="E12" s="3" t="s">
        <v>192</v>
      </c>
      <c r="F12" s="3"/>
      <c r="G12" s="58"/>
      <c r="H12" s="429">
        <v>3773060</v>
      </c>
      <c r="I12" s="621">
        <v>3458197</v>
      </c>
    </row>
    <row r="13" spans="1:9">
      <c r="A13" s="280" t="s">
        <v>19</v>
      </c>
      <c r="B13" s="17"/>
      <c r="C13" s="17"/>
      <c r="D13" s="244"/>
      <c r="E13" s="28"/>
      <c r="F13" s="28"/>
      <c r="G13" s="243"/>
      <c r="H13" s="429"/>
      <c r="I13" s="621"/>
    </row>
    <row r="14" spans="1:9">
      <c r="A14" s="280" t="s">
        <v>21</v>
      </c>
      <c r="B14" s="17"/>
      <c r="C14" s="17"/>
      <c r="D14" s="3"/>
      <c r="E14" s="28"/>
      <c r="F14" s="28"/>
      <c r="G14" s="243"/>
      <c r="H14" s="429"/>
      <c r="I14" s="621"/>
    </row>
    <row r="15" spans="1:9">
      <c r="A15" s="280" t="s">
        <v>23</v>
      </c>
      <c r="B15" s="17"/>
      <c r="C15" s="17"/>
      <c r="D15" s="60" t="s">
        <v>193</v>
      </c>
      <c r="E15" s="3"/>
      <c r="F15" s="3"/>
      <c r="G15" s="58"/>
      <c r="H15" s="429">
        <f>SUM(H16:H17)</f>
        <v>11416600</v>
      </c>
      <c r="I15" s="621">
        <f>I16+I17</f>
        <v>11234271</v>
      </c>
    </row>
    <row r="16" spans="1:9">
      <c r="A16" s="280" t="s">
        <v>25</v>
      </c>
      <c r="B16" s="17"/>
      <c r="C16" s="17"/>
      <c r="D16" s="3"/>
      <c r="E16" s="3" t="s">
        <v>194</v>
      </c>
      <c r="F16" s="3"/>
      <c r="G16" s="58"/>
      <c r="H16" s="429">
        <v>10646600</v>
      </c>
      <c r="I16" s="621">
        <v>10221993</v>
      </c>
    </row>
    <row r="17" spans="1:9">
      <c r="A17" s="280" t="s">
        <v>27</v>
      </c>
      <c r="B17" s="17"/>
      <c r="C17" s="17"/>
      <c r="D17" s="3"/>
      <c r="E17" s="15" t="s">
        <v>195</v>
      </c>
      <c r="F17" s="15"/>
      <c r="G17" s="58"/>
      <c r="H17" s="429">
        <v>770000</v>
      </c>
      <c r="I17" s="621">
        <v>1012278</v>
      </c>
    </row>
    <row r="18" spans="1:9">
      <c r="A18" s="280" t="s">
        <v>29</v>
      </c>
      <c r="B18" s="17"/>
      <c r="C18" s="17"/>
      <c r="D18" s="3"/>
      <c r="E18" s="3"/>
      <c r="F18" s="3"/>
      <c r="G18" s="58"/>
      <c r="H18" s="429"/>
      <c r="I18" s="621"/>
    </row>
    <row r="19" spans="1:9">
      <c r="A19" s="280" t="s">
        <v>30</v>
      </c>
      <c r="B19" s="17"/>
      <c r="C19" s="17"/>
      <c r="D19" s="3"/>
      <c r="E19" s="3"/>
      <c r="F19" s="3"/>
      <c r="G19" s="58"/>
      <c r="H19" s="429"/>
      <c r="I19" s="621"/>
    </row>
    <row r="20" spans="1:9">
      <c r="A20" s="280" t="s">
        <v>31</v>
      </c>
      <c r="B20" s="17"/>
      <c r="C20" s="17"/>
      <c r="D20" s="3" t="s">
        <v>196</v>
      </c>
      <c r="E20" s="3"/>
      <c r="F20" s="3"/>
      <c r="G20" s="58"/>
      <c r="H20" s="429">
        <f>SUM(H21)</f>
        <v>360000</v>
      </c>
      <c r="I20" s="621">
        <v>454757</v>
      </c>
    </row>
    <row r="21" spans="1:9">
      <c r="A21" s="280" t="s">
        <v>33</v>
      </c>
      <c r="B21" s="17"/>
      <c r="C21" s="17"/>
      <c r="D21" s="3"/>
      <c r="E21" s="3"/>
      <c r="F21" s="3"/>
      <c r="G21" s="58"/>
      <c r="H21" s="429">
        <v>360000</v>
      </c>
      <c r="I21" s="621">
        <v>454757</v>
      </c>
    </row>
    <row r="22" spans="1:9" ht="13.5" thickBot="1">
      <c r="A22" s="280" t="s">
        <v>34</v>
      </c>
      <c r="B22" s="63"/>
      <c r="C22" s="63"/>
      <c r="D22" s="22"/>
      <c r="E22" s="22"/>
      <c r="F22" s="22"/>
      <c r="G22" s="64"/>
      <c r="H22" s="430"/>
      <c r="I22" s="622"/>
    </row>
    <row r="23" spans="1:9" ht="13.5" thickBot="1">
      <c r="A23" s="280" t="s">
        <v>35</v>
      </c>
      <c r="B23" s="852" t="s">
        <v>188</v>
      </c>
      <c r="C23" s="854"/>
      <c r="D23" s="854"/>
      <c r="E23" s="854"/>
      <c r="F23" s="854"/>
      <c r="G23" s="853"/>
      <c r="H23" s="431">
        <f>H10</f>
        <v>15549660</v>
      </c>
      <c r="I23" s="623">
        <f>SUM(I12+I15+I20)</f>
        <v>15147225</v>
      </c>
    </row>
    <row r="24" spans="1:9">
      <c r="A24" s="307"/>
      <c r="B24" s="2"/>
      <c r="C24" s="2"/>
      <c r="D24" s="48"/>
      <c r="E24" s="48"/>
      <c r="F24" s="48"/>
      <c r="G24" s="48"/>
      <c r="H24" s="48"/>
      <c r="I24" s="624"/>
    </row>
    <row r="25" spans="1:9">
      <c r="A25" s="307"/>
      <c r="B25" s="2"/>
      <c r="C25" s="2"/>
      <c r="D25" s="2"/>
      <c r="E25" s="2"/>
      <c r="F25" s="2"/>
      <c r="G25" s="2"/>
      <c r="H25" s="2"/>
      <c r="I25" s="247"/>
    </row>
    <row r="26" spans="1:9">
      <c r="A26" s="307"/>
      <c r="B26" s="2"/>
      <c r="C26" s="2"/>
      <c r="D26" s="2"/>
      <c r="E26" s="2"/>
      <c r="F26" s="2"/>
      <c r="G26" s="2"/>
      <c r="H26" s="2"/>
      <c r="I26" s="247"/>
    </row>
    <row r="27" spans="1:9" ht="15">
      <c r="A27" s="307"/>
      <c r="B27" s="2"/>
      <c r="C27" s="2"/>
      <c r="D27" s="68" t="s">
        <v>197</v>
      </c>
      <c r="E27" s="68"/>
      <c r="F27" s="68"/>
      <c r="G27" s="68"/>
      <c r="H27" s="2"/>
      <c r="I27" s="247"/>
    </row>
    <row r="28" spans="1:9" ht="15">
      <c r="A28" s="307"/>
      <c r="B28" s="2"/>
      <c r="D28" s="861">
        <v>2016</v>
      </c>
      <c r="E28" s="861"/>
      <c r="F28" s="861"/>
      <c r="H28" s="68"/>
      <c r="I28" s="625" t="s">
        <v>94</v>
      </c>
    </row>
    <row r="29" spans="1:9" ht="13.5" thickBot="1">
      <c r="A29" s="307"/>
      <c r="B29" s="2"/>
      <c r="C29" s="2"/>
      <c r="D29" s="2"/>
      <c r="E29" s="69"/>
      <c r="F29" s="2"/>
      <c r="G29" s="2"/>
      <c r="H29" s="2"/>
      <c r="I29" s="247"/>
    </row>
    <row r="30" spans="1:9" ht="13.5" thickBot="1">
      <c r="A30" s="856"/>
      <c r="B30" s="797" t="s">
        <v>6</v>
      </c>
      <c r="C30" s="797" t="s">
        <v>7</v>
      </c>
      <c r="D30" s="851" t="s">
        <v>156</v>
      </c>
      <c r="E30" s="851"/>
      <c r="F30" s="851"/>
      <c r="G30" s="851"/>
      <c r="H30" s="797" t="s">
        <v>8</v>
      </c>
      <c r="I30" s="594" t="s">
        <v>96</v>
      </c>
    </row>
    <row r="31" spans="1:9" ht="13.5" thickBot="1">
      <c r="A31" s="857"/>
      <c r="B31" s="140" t="s">
        <v>198</v>
      </c>
      <c r="C31" s="50" t="s">
        <v>199</v>
      </c>
      <c r="D31" s="51"/>
      <c r="E31" s="51" t="s">
        <v>200</v>
      </c>
      <c r="F31" s="51"/>
      <c r="G31" s="51"/>
      <c r="H31" s="852" t="s">
        <v>201</v>
      </c>
      <c r="I31" s="853"/>
    </row>
    <row r="32" spans="1:9" s="305" customFormat="1" ht="13.5" thickBot="1">
      <c r="A32" s="532" t="s">
        <v>9</v>
      </c>
      <c r="B32" s="798"/>
      <c r="C32" s="304"/>
      <c r="D32" s="858"/>
      <c r="E32" s="859"/>
      <c r="F32" s="859"/>
      <c r="G32" s="860"/>
      <c r="H32" s="512" t="s">
        <v>11</v>
      </c>
      <c r="I32" s="626" t="s">
        <v>12</v>
      </c>
    </row>
    <row r="33" spans="1:15">
      <c r="A33" s="328" t="s">
        <v>13</v>
      </c>
      <c r="B33" s="306" t="s">
        <v>160</v>
      </c>
      <c r="C33" s="52"/>
      <c r="D33" s="12" t="s">
        <v>190</v>
      </c>
      <c r="E33" s="13"/>
      <c r="F33" s="70"/>
      <c r="G33" s="35"/>
      <c r="H33" s="54"/>
      <c r="I33" s="619"/>
    </row>
    <row r="34" spans="1:15">
      <c r="A34" s="328" t="s">
        <v>15</v>
      </c>
      <c r="B34" s="306"/>
      <c r="C34" s="257" t="s">
        <v>109</v>
      </c>
      <c r="D34" s="634" t="s">
        <v>202</v>
      </c>
      <c r="E34" s="16"/>
      <c r="F34" s="6"/>
      <c r="G34" s="125"/>
      <c r="H34" s="662">
        <v>0</v>
      </c>
      <c r="I34" s="620">
        <f>SUM(I35:I36)</f>
        <v>4460471</v>
      </c>
    </row>
    <row r="35" spans="1:15">
      <c r="A35" s="328" t="s">
        <v>17</v>
      </c>
      <c r="B35" s="306"/>
      <c r="C35" s="670"/>
      <c r="D35" s="678" t="s">
        <v>203</v>
      </c>
      <c r="E35" s="16"/>
      <c r="F35" s="6"/>
      <c r="G35" s="125"/>
      <c r="H35" s="662"/>
      <c r="I35" s="621">
        <v>1957096</v>
      </c>
    </row>
    <row r="36" spans="1:15">
      <c r="A36" s="328" t="s">
        <v>19</v>
      </c>
      <c r="B36" s="306"/>
      <c r="C36" s="670"/>
      <c r="D36" s="678" t="s">
        <v>204</v>
      </c>
      <c r="E36" s="16"/>
      <c r="F36" s="6"/>
      <c r="G36" s="125"/>
      <c r="H36" s="662"/>
      <c r="I36" s="635">
        <v>2503375</v>
      </c>
    </row>
    <row r="37" spans="1:15">
      <c r="A37" s="328" t="s">
        <v>21</v>
      </c>
      <c r="B37" s="306"/>
      <c r="C37" s="633"/>
      <c r="D37" s="634"/>
      <c r="E37" s="16"/>
      <c r="F37" s="6"/>
      <c r="G37" s="125"/>
      <c r="H37" s="71"/>
      <c r="I37" s="635"/>
    </row>
    <row r="38" spans="1:15">
      <c r="A38" s="328" t="s">
        <v>23</v>
      </c>
      <c r="B38" s="58"/>
      <c r="C38" s="257" t="s">
        <v>121</v>
      </c>
      <c r="D38" s="84" t="s">
        <v>205</v>
      </c>
      <c r="E38" s="82"/>
      <c r="F38" s="82"/>
      <c r="G38" s="83"/>
      <c r="H38" s="428">
        <v>1617138</v>
      </c>
      <c r="I38" s="620">
        <v>0</v>
      </c>
    </row>
    <row r="39" spans="1:15">
      <c r="A39" s="328" t="s">
        <v>25</v>
      </c>
      <c r="B39" s="58"/>
      <c r="C39" s="299"/>
      <c r="D39" s="300"/>
      <c r="E39" s="82"/>
      <c r="F39" s="82"/>
      <c r="G39" s="83"/>
      <c r="H39" s="239"/>
      <c r="I39" s="620"/>
      <c r="O39" t="s">
        <v>92</v>
      </c>
    </row>
    <row r="40" spans="1:15">
      <c r="A40" s="328" t="s">
        <v>27</v>
      </c>
      <c r="B40" s="58"/>
      <c r="C40" s="433">
        <v>104051</v>
      </c>
      <c r="D40" s="437" t="s">
        <v>206</v>
      </c>
      <c r="E40" s="104"/>
      <c r="F40" s="104"/>
      <c r="G40" s="58"/>
      <c r="H40" s="434">
        <v>70000</v>
      </c>
      <c r="I40" s="620">
        <v>46400</v>
      </c>
    </row>
    <row r="41" spans="1:15">
      <c r="A41" s="328" t="s">
        <v>29</v>
      </c>
      <c r="B41" s="58"/>
      <c r="C41" s="433"/>
      <c r="D41" s="671" t="s">
        <v>207</v>
      </c>
      <c r="E41" s="104"/>
      <c r="F41" s="104"/>
      <c r="G41" s="58"/>
      <c r="H41" s="672">
        <v>70000</v>
      </c>
      <c r="I41" s="621">
        <v>46400</v>
      </c>
    </row>
    <row r="42" spans="1:15">
      <c r="A42" s="328" t="s">
        <v>30</v>
      </c>
      <c r="B42" s="58"/>
      <c r="C42" s="433"/>
      <c r="D42" s="671"/>
      <c r="E42" s="104"/>
      <c r="F42" s="104"/>
      <c r="G42" s="58"/>
      <c r="H42" s="672"/>
      <c r="I42" s="621"/>
    </row>
    <row r="43" spans="1:15">
      <c r="A43" s="328" t="s">
        <v>31</v>
      </c>
      <c r="B43" s="58"/>
      <c r="C43" s="436" t="s">
        <v>111</v>
      </c>
      <c r="D43" s="663" t="s">
        <v>208</v>
      </c>
      <c r="E43" s="2"/>
      <c r="F43" s="2"/>
      <c r="G43" s="85"/>
      <c r="H43" s="65">
        <v>0</v>
      </c>
      <c r="I43" s="620">
        <v>200000</v>
      </c>
    </row>
    <row r="44" spans="1:15">
      <c r="A44" s="328" t="s">
        <v>33</v>
      </c>
      <c r="B44" s="58"/>
      <c r="C44" s="436"/>
      <c r="D44" s="674" t="s">
        <v>209</v>
      </c>
      <c r="E44" s="3"/>
      <c r="F44" s="3"/>
      <c r="G44" s="85"/>
      <c r="H44" s="676">
        <v>0</v>
      </c>
      <c r="I44" s="621">
        <v>200000</v>
      </c>
    </row>
    <row r="45" spans="1:15">
      <c r="A45" s="328" t="s">
        <v>34</v>
      </c>
      <c r="B45" s="58"/>
      <c r="C45" s="436"/>
      <c r="D45" s="674"/>
      <c r="E45" s="3"/>
      <c r="F45" s="3"/>
      <c r="G45" s="85"/>
      <c r="H45" s="65"/>
      <c r="I45" s="620"/>
    </row>
    <row r="46" spans="1:15">
      <c r="A46" s="328" t="s">
        <v>35</v>
      </c>
      <c r="B46" s="58"/>
      <c r="C46" s="436"/>
      <c r="D46" s="674"/>
      <c r="E46" s="3"/>
      <c r="F46" s="788" t="s">
        <v>210</v>
      </c>
      <c r="G46" s="85"/>
      <c r="H46" s="677">
        <f>SUM(H34+H38+H40+H43)</f>
        <v>1687138</v>
      </c>
      <c r="I46" s="684">
        <f>SUM(I34+I38+I40+I43)</f>
        <v>4706871</v>
      </c>
    </row>
    <row r="47" spans="1:15">
      <c r="A47" s="328" t="s">
        <v>37</v>
      </c>
      <c r="B47" s="58"/>
      <c r="C47" s="17"/>
      <c r="D47" s="78"/>
      <c r="E47" s="28"/>
      <c r="F47" s="28"/>
      <c r="G47" s="79"/>
      <c r="H47" s="59"/>
      <c r="I47" s="620"/>
    </row>
    <row r="48" spans="1:15">
      <c r="A48" s="328" t="s">
        <v>39</v>
      </c>
      <c r="B48" s="153" t="s">
        <v>211</v>
      </c>
      <c r="C48" s="436" t="s">
        <v>143</v>
      </c>
      <c r="D48" s="435" t="s">
        <v>212</v>
      </c>
      <c r="E48" s="80"/>
      <c r="F48" s="80"/>
      <c r="G48" s="81"/>
      <c r="H48" s="428">
        <v>150000</v>
      </c>
      <c r="I48" s="620">
        <v>450000</v>
      </c>
    </row>
    <row r="49" spans="1:9">
      <c r="A49" s="328" t="s">
        <v>41</v>
      </c>
      <c r="B49" s="153"/>
      <c r="C49" s="436"/>
      <c r="D49" s="673" t="s">
        <v>213</v>
      </c>
      <c r="E49" s="80"/>
      <c r="F49" s="80"/>
      <c r="G49" s="81"/>
      <c r="H49" s="672">
        <v>150000</v>
      </c>
      <c r="I49" s="621">
        <v>450000</v>
      </c>
    </row>
    <row r="50" spans="1:9">
      <c r="A50" s="328" t="s">
        <v>43</v>
      </c>
      <c r="B50" s="58"/>
      <c r="C50" s="436"/>
      <c r="D50" s="77"/>
      <c r="E50" s="3"/>
      <c r="F50" s="3"/>
      <c r="G50" s="58"/>
      <c r="H50" s="59"/>
      <c r="I50" s="621"/>
    </row>
    <row r="51" spans="1:9">
      <c r="A51" s="328" t="s">
        <v>136</v>
      </c>
      <c r="B51" s="64"/>
      <c r="C51" s="17"/>
      <c r="D51" s="3"/>
      <c r="E51" s="3"/>
      <c r="F51" s="788" t="s">
        <v>214</v>
      </c>
      <c r="G51" s="3"/>
      <c r="H51" s="683">
        <f>SUM(H48)</f>
        <v>150000</v>
      </c>
      <c r="I51" s="682">
        <f>SUM(I48)</f>
        <v>450000</v>
      </c>
    </row>
    <row r="52" spans="1:9" ht="13.5" thickBot="1">
      <c r="A52" s="328" t="s">
        <v>45</v>
      </c>
      <c r="B52" s="64"/>
      <c r="C52" s="679"/>
      <c r="D52" s="680"/>
      <c r="E52" s="24"/>
      <c r="F52" s="24"/>
      <c r="G52" s="85"/>
      <c r="H52" s="681"/>
      <c r="I52" s="675"/>
    </row>
    <row r="53" spans="1:9" ht="18" customHeight="1" thickBot="1">
      <c r="A53" s="686" t="s">
        <v>46</v>
      </c>
      <c r="B53" s="854" t="s">
        <v>188</v>
      </c>
      <c r="C53" s="854"/>
      <c r="D53" s="854"/>
      <c r="E53" s="854"/>
      <c r="F53" s="854"/>
      <c r="G53" s="853"/>
      <c r="H53" s="432">
        <f>SUM(H46+H51)</f>
        <v>1837138</v>
      </c>
      <c r="I53" s="685">
        <f>SUM(I46+I51)</f>
        <v>5156871</v>
      </c>
    </row>
  </sheetData>
  <mergeCells count="10">
    <mergeCell ref="H31:I31"/>
    <mergeCell ref="B53:G53"/>
    <mergeCell ref="D10:F10"/>
    <mergeCell ref="A7:A8"/>
    <mergeCell ref="B23:G23"/>
    <mergeCell ref="A30:A31"/>
    <mergeCell ref="D32:G32"/>
    <mergeCell ref="D28:F28"/>
    <mergeCell ref="D7:F7"/>
    <mergeCell ref="D30:G30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&amp;C4. melléklet a 5/2016.(II.19.)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J35"/>
  <sheetViews>
    <sheetView topLeftCell="A4" zoomScaleNormal="100" workbookViewId="0">
      <selection activeCell="K39" sqref="K39"/>
    </sheetView>
  </sheetViews>
  <sheetFormatPr defaultRowHeight="12.75"/>
  <cols>
    <col min="1" max="1" width="4.7109375" style="302" customWidth="1"/>
    <col min="2" max="2" width="8.42578125" customWidth="1"/>
    <col min="7" max="7" width="15.85546875" style="311" customWidth="1"/>
    <col min="8" max="8" width="14.140625" customWidth="1"/>
    <col min="9" max="9" width="9.28515625" bestFit="1" customWidth="1"/>
  </cols>
  <sheetData>
    <row r="1" spans="1:10">
      <c r="A1" s="316"/>
      <c r="B1" s="2"/>
      <c r="C1" s="2"/>
      <c r="E1" s="2"/>
      <c r="F1" s="2"/>
      <c r="G1" s="292"/>
      <c r="H1" s="2"/>
      <c r="I1" s="2"/>
    </row>
    <row r="2" spans="1:10">
      <c r="A2" s="10" t="s">
        <v>0</v>
      </c>
      <c r="B2" s="9"/>
      <c r="C2" s="9"/>
      <c r="D2" s="9"/>
      <c r="E2" s="2"/>
      <c r="F2" s="2"/>
      <c r="G2" s="292"/>
      <c r="H2" s="2"/>
      <c r="I2" s="2"/>
    </row>
    <row r="3" spans="1:10">
      <c r="A3" s="10"/>
      <c r="B3" s="9"/>
      <c r="C3" s="9"/>
      <c r="D3" s="9"/>
      <c r="E3" s="2"/>
      <c r="F3" s="2"/>
      <c r="G3" s="292"/>
      <c r="H3" s="2"/>
      <c r="I3" s="2"/>
    </row>
    <row r="4" spans="1:10" ht="13.5" thickBot="1">
      <c r="A4" s="516" t="s">
        <v>5</v>
      </c>
      <c r="B4" s="9"/>
      <c r="G4" s="309"/>
      <c r="H4" s="9"/>
      <c r="I4" s="2"/>
    </row>
    <row r="5" spans="1:10">
      <c r="A5" s="317"/>
      <c r="B5" s="228"/>
      <c r="C5" s="228" t="s">
        <v>215</v>
      </c>
      <c r="D5" s="228"/>
      <c r="E5" s="228"/>
      <c r="F5" s="228"/>
      <c r="G5" s="310"/>
      <c r="H5" s="174"/>
      <c r="I5" s="2"/>
    </row>
    <row r="6" spans="1:10" ht="13.5" thickBot="1">
      <c r="A6" s="194"/>
      <c r="B6" s="2"/>
      <c r="C6" s="2"/>
      <c r="D6" s="229"/>
      <c r="E6" s="69">
        <v>2016</v>
      </c>
      <c r="F6" s="2"/>
      <c r="G6" s="292"/>
      <c r="H6" s="485" t="s">
        <v>94</v>
      </c>
      <c r="I6" s="2"/>
    </row>
    <row r="7" spans="1:10" ht="13.5" thickBot="1">
      <c r="A7" s="948"/>
      <c r="B7" s="21" t="s">
        <v>6</v>
      </c>
      <c r="C7" s="87"/>
      <c r="D7" s="88" t="s">
        <v>7</v>
      </c>
      <c r="E7" s="89"/>
      <c r="F7" s="90"/>
      <c r="G7" s="287" t="s">
        <v>95</v>
      </c>
      <c r="H7" s="797" t="s">
        <v>8</v>
      </c>
      <c r="I7" s="799"/>
    </row>
    <row r="8" spans="1:10" ht="13.5" thickBot="1">
      <c r="A8" s="532" t="s">
        <v>9</v>
      </c>
      <c r="B8" s="91" t="s">
        <v>157</v>
      </c>
      <c r="C8" s="868" t="s">
        <v>159</v>
      </c>
      <c r="D8" s="869"/>
      <c r="E8" s="869"/>
      <c r="F8" s="870"/>
      <c r="G8" s="866" t="s">
        <v>11</v>
      </c>
      <c r="H8" s="864" t="s">
        <v>12</v>
      </c>
      <c r="I8" s="218"/>
    </row>
    <row r="9" spans="1:10" ht="13.5" thickBot="1">
      <c r="A9" s="328" t="s">
        <v>13</v>
      </c>
      <c r="B9" s="92" t="s">
        <v>158</v>
      </c>
      <c r="C9" s="871"/>
      <c r="D9" s="872"/>
      <c r="E9" s="872"/>
      <c r="F9" s="873"/>
      <c r="G9" s="867"/>
      <c r="H9" s="865"/>
      <c r="I9" s="219"/>
    </row>
    <row r="10" spans="1:10">
      <c r="A10" s="328" t="s">
        <v>15</v>
      </c>
      <c r="B10" s="93" t="s">
        <v>216</v>
      </c>
      <c r="C10" s="94"/>
      <c r="D10" s="16"/>
      <c r="E10" s="16"/>
      <c r="F10" s="16"/>
      <c r="G10" s="318"/>
      <c r="H10" s="322"/>
      <c r="I10" s="220"/>
    </row>
    <row r="11" spans="1:10" ht="25.9" customHeight="1">
      <c r="A11" s="328" t="s">
        <v>17</v>
      </c>
      <c r="B11" s="258" t="s">
        <v>109</v>
      </c>
      <c r="C11" s="880" t="s">
        <v>217</v>
      </c>
      <c r="D11" s="881"/>
      <c r="E11" s="881"/>
      <c r="F11" s="882"/>
      <c r="G11" s="740"/>
      <c r="H11" s="767"/>
      <c r="I11" s="220"/>
    </row>
    <row r="12" spans="1:10">
      <c r="A12" s="328" t="s">
        <v>19</v>
      </c>
      <c r="B12" s="142"/>
      <c r="C12" s="9" t="s">
        <v>218</v>
      </c>
      <c r="D12" s="2"/>
      <c r="E12" s="2"/>
      <c r="F12" s="2"/>
      <c r="G12" s="764">
        <v>7397895</v>
      </c>
      <c r="H12" s="768">
        <v>7397895</v>
      </c>
      <c r="I12" s="220"/>
    </row>
    <row r="13" spans="1:10">
      <c r="A13" s="328" t="s">
        <v>21</v>
      </c>
      <c r="B13" s="142"/>
      <c r="C13" s="241"/>
      <c r="D13" s="242"/>
      <c r="E13" s="242"/>
      <c r="F13" s="242"/>
      <c r="G13" s="777"/>
      <c r="H13" s="769"/>
      <c r="I13" s="221"/>
    </row>
    <row r="14" spans="1:10" s="315" customFormat="1" ht="25.5" customHeight="1">
      <c r="A14" s="328" t="s">
        <v>23</v>
      </c>
      <c r="B14" s="325"/>
      <c r="C14" s="874" t="s">
        <v>219</v>
      </c>
      <c r="D14" s="875"/>
      <c r="E14" s="875"/>
      <c r="F14" s="876"/>
      <c r="G14" s="778">
        <f>SUM(G15:G20)</f>
        <v>14127767</v>
      </c>
      <c r="H14" s="770">
        <v>14682733</v>
      </c>
      <c r="I14" s="314"/>
    </row>
    <row r="15" spans="1:10">
      <c r="A15" s="328" t="s">
        <v>25</v>
      </c>
      <c r="B15" s="142" t="s">
        <v>16</v>
      </c>
      <c r="C15" s="886" t="s">
        <v>220</v>
      </c>
      <c r="D15" s="831"/>
      <c r="E15" s="831"/>
      <c r="F15" s="832"/>
      <c r="G15" s="949">
        <v>10195600</v>
      </c>
      <c r="H15" s="769">
        <v>10626400</v>
      </c>
      <c r="I15" s="221"/>
    </row>
    <row r="16" spans="1:10">
      <c r="A16" s="328" t="s">
        <v>27</v>
      </c>
      <c r="B16" s="142"/>
      <c r="C16" s="887" t="s">
        <v>221</v>
      </c>
      <c r="D16" s="888"/>
      <c r="E16" s="888"/>
      <c r="F16" s="889"/>
      <c r="G16" s="949">
        <v>1800000</v>
      </c>
      <c r="H16" s="950">
        <v>1800000</v>
      </c>
      <c r="I16" s="222"/>
      <c r="J16" s="2"/>
    </row>
    <row r="17" spans="1:9" ht="29.25" customHeight="1">
      <c r="A17" s="328" t="s">
        <v>29</v>
      </c>
      <c r="B17" s="142"/>
      <c r="C17" s="890" t="s">
        <v>222</v>
      </c>
      <c r="D17" s="891"/>
      <c r="E17" s="891"/>
      <c r="F17" s="892"/>
      <c r="G17" s="949">
        <v>73500</v>
      </c>
      <c r="H17" s="769"/>
      <c r="I17" s="221"/>
    </row>
    <row r="18" spans="1:9">
      <c r="A18" s="328" t="s">
        <v>30</v>
      </c>
      <c r="B18" s="142"/>
      <c r="C18" s="887" t="s">
        <v>223</v>
      </c>
      <c r="D18" s="888"/>
      <c r="E18" s="888"/>
      <c r="F18" s="889"/>
      <c r="G18" s="949">
        <v>1706667</v>
      </c>
      <c r="H18" s="769">
        <v>91000</v>
      </c>
      <c r="I18" s="221"/>
    </row>
    <row r="19" spans="1:9" s="245" customFormat="1" ht="25.5" customHeight="1">
      <c r="A19" s="328" t="s">
        <v>31</v>
      </c>
      <c r="B19" s="326"/>
      <c r="C19" s="877" t="s">
        <v>224</v>
      </c>
      <c r="D19" s="878"/>
      <c r="E19" s="878"/>
      <c r="F19" s="879"/>
      <c r="G19" s="951">
        <v>352000</v>
      </c>
      <c r="H19" s="952">
        <v>352000</v>
      </c>
      <c r="I19" s="312"/>
    </row>
    <row r="20" spans="1:9" s="245" customFormat="1">
      <c r="A20" s="328" t="s">
        <v>33</v>
      </c>
      <c r="B20" s="326"/>
      <c r="C20" s="101"/>
      <c r="D20" s="313"/>
      <c r="E20" s="313"/>
      <c r="F20" s="155"/>
      <c r="G20" s="779"/>
      <c r="H20" s="771"/>
      <c r="I20" s="224"/>
    </row>
    <row r="21" spans="1:9">
      <c r="A21" s="328" t="s">
        <v>34</v>
      </c>
      <c r="B21" s="142"/>
      <c r="C21" s="103"/>
      <c r="D21" s="3"/>
      <c r="E21" s="3"/>
      <c r="F21" s="102"/>
      <c r="G21" s="780"/>
      <c r="H21" s="772"/>
      <c r="I21" s="221"/>
    </row>
    <row r="22" spans="1:9">
      <c r="A22" s="328" t="s">
        <v>35</v>
      </c>
      <c r="B22" s="142"/>
      <c r="C22" s="103"/>
      <c r="D22" s="3"/>
      <c r="E22" s="3"/>
      <c r="F22" s="102"/>
      <c r="G22" s="780"/>
      <c r="H22" s="773"/>
      <c r="I22" s="221"/>
    </row>
    <row r="23" spans="1:9">
      <c r="A23" s="328" t="s">
        <v>37</v>
      </c>
      <c r="C23" s="438" t="s">
        <v>225</v>
      </c>
      <c r="D23" s="4"/>
      <c r="E23" s="4"/>
      <c r="F23" s="4"/>
      <c r="G23" s="765">
        <f>SUM(G24:G28)</f>
        <v>4349743</v>
      </c>
      <c r="H23" s="774">
        <f>SUM(H24:H28)</f>
        <v>4442087</v>
      </c>
      <c r="I23" s="225"/>
    </row>
    <row r="24" spans="1:9">
      <c r="A24" s="328" t="s">
        <v>39</v>
      </c>
      <c r="B24" s="142" t="s">
        <v>16</v>
      </c>
      <c r="C24" s="103" t="s">
        <v>226</v>
      </c>
      <c r="D24" s="3"/>
      <c r="E24" s="3"/>
      <c r="F24" s="102"/>
      <c r="G24" s="766">
        <v>1864044</v>
      </c>
      <c r="H24" s="775">
        <v>1864044</v>
      </c>
      <c r="I24" s="221"/>
    </row>
    <row r="25" spans="1:9">
      <c r="A25" s="328" t="s">
        <v>41</v>
      </c>
      <c r="B25" s="142"/>
      <c r="C25" s="106" t="s">
        <v>227</v>
      </c>
      <c r="D25" s="2"/>
      <c r="E25" s="2"/>
      <c r="F25" s="2"/>
      <c r="G25" s="766">
        <v>979200</v>
      </c>
      <c r="H25" s="769">
        <v>1175040</v>
      </c>
      <c r="I25" s="224"/>
    </row>
    <row r="26" spans="1:9">
      <c r="A26" s="328" t="s">
        <v>43</v>
      </c>
      <c r="B26" s="142"/>
      <c r="C26" s="103" t="s">
        <v>228</v>
      </c>
      <c r="D26" s="3"/>
      <c r="E26" s="3"/>
      <c r="F26" s="3"/>
      <c r="G26" s="766">
        <v>1443627</v>
      </c>
      <c r="H26" s="769">
        <v>1403003</v>
      </c>
      <c r="I26" s="221"/>
    </row>
    <row r="27" spans="1:9">
      <c r="A27" s="328" t="s">
        <v>136</v>
      </c>
      <c r="B27" s="142"/>
      <c r="C27" s="248" t="s">
        <v>229</v>
      </c>
      <c r="D27" s="249"/>
      <c r="E27" s="249"/>
      <c r="F27" s="249"/>
      <c r="G27" s="766">
        <v>62872</v>
      </c>
      <c r="H27" s="776">
        <v>0</v>
      </c>
      <c r="I27" s="221"/>
    </row>
    <row r="28" spans="1:9" ht="27" customHeight="1">
      <c r="A28" s="328" t="s">
        <v>45</v>
      </c>
      <c r="B28" s="142"/>
      <c r="C28" s="883"/>
      <c r="D28" s="884"/>
      <c r="E28" s="884"/>
      <c r="F28" s="885"/>
      <c r="G28" s="320"/>
      <c r="H28" s="324"/>
      <c r="I28" s="221"/>
    </row>
    <row r="29" spans="1:9">
      <c r="A29" s="328" t="s">
        <v>46</v>
      </c>
      <c r="B29" s="142"/>
      <c r="C29" s="1"/>
      <c r="D29" s="6"/>
      <c r="E29" s="6"/>
      <c r="F29" s="6"/>
      <c r="G29" s="319"/>
      <c r="H29" s="323"/>
      <c r="I29" s="225"/>
    </row>
    <row r="30" spans="1:9" s="301" customFormat="1">
      <c r="A30" s="328" t="s">
        <v>48</v>
      </c>
      <c r="B30" s="327"/>
      <c r="C30" s="108" t="s">
        <v>230</v>
      </c>
      <c r="D30" s="249"/>
      <c r="E30" s="249"/>
      <c r="F30" s="249"/>
      <c r="G30" s="321">
        <v>1200000</v>
      </c>
      <c r="H30" s="781">
        <v>1200000</v>
      </c>
      <c r="I30" s="223"/>
    </row>
    <row r="31" spans="1:9" s="301" customFormat="1">
      <c r="A31" s="328"/>
      <c r="B31" s="327"/>
      <c r="C31" s="108"/>
      <c r="D31" s="249"/>
      <c r="E31" s="249"/>
      <c r="F31" s="249"/>
      <c r="G31" s="321"/>
      <c r="H31" s="781"/>
      <c r="I31" s="223"/>
    </row>
    <row r="32" spans="1:9" s="301" customFormat="1">
      <c r="A32" s="328"/>
      <c r="B32" s="327"/>
      <c r="C32" s="108" t="s">
        <v>231</v>
      </c>
      <c r="D32" s="249"/>
      <c r="E32" s="249"/>
      <c r="F32" s="249"/>
      <c r="G32" s="321"/>
      <c r="H32" s="781">
        <v>2246056</v>
      </c>
      <c r="I32" s="223"/>
    </row>
    <row r="33" spans="1:9">
      <c r="A33" s="328" t="s">
        <v>49</v>
      </c>
      <c r="B33" s="142"/>
      <c r="C33" s="108"/>
      <c r="D33" s="104"/>
      <c r="E33" s="104"/>
      <c r="F33" s="3"/>
      <c r="G33" s="319"/>
      <c r="H33" s="323"/>
      <c r="I33" s="226"/>
    </row>
    <row r="34" spans="1:9" ht="13.5" thickBot="1">
      <c r="A34" s="328" t="s">
        <v>51</v>
      </c>
      <c r="B34" s="179"/>
      <c r="C34" s="782" t="s">
        <v>232</v>
      </c>
      <c r="D34" s="22"/>
      <c r="E34" s="22"/>
      <c r="F34" s="22"/>
      <c r="G34" s="517"/>
      <c r="H34" s="783">
        <v>25546</v>
      </c>
      <c r="I34" s="223"/>
    </row>
    <row r="35" spans="1:9" ht="13.5" thickBot="1">
      <c r="A35" s="686" t="s">
        <v>52</v>
      </c>
      <c r="B35" s="185"/>
      <c r="C35" s="385"/>
      <c r="D35" s="34"/>
      <c r="E35" s="34"/>
      <c r="F35" s="803" t="s">
        <v>152</v>
      </c>
      <c r="G35" s="518">
        <f>SUM(G12+G14+G23+G30)</f>
        <v>27075405</v>
      </c>
      <c r="H35" s="717">
        <f>SUM(H12+H14+H23+H30+H32+H34)</f>
        <v>29994317</v>
      </c>
      <c r="I35" s="220"/>
    </row>
  </sheetData>
  <mergeCells count="11">
    <mergeCell ref="C28:F28"/>
    <mergeCell ref="C15:F15"/>
    <mergeCell ref="C16:F16"/>
    <mergeCell ref="C17:F17"/>
    <mergeCell ref="C18:F18"/>
    <mergeCell ref="H8:H9"/>
    <mergeCell ref="G8:G9"/>
    <mergeCell ref="C8:F9"/>
    <mergeCell ref="C14:F14"/>
    <mergeCell ref="C19:F19"/>
    <mergeCell ref="C11:F1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&amp;C5. melléklet a 5/2016.(II.19.)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P31"/>
  <sheetViews>
    <sheetView zoomScaleNormal="100" workbookViewId="0">
      <selection activeCell="M40" sqref="M40"/>
    </sheetView>
  </sheetViews>
  <sheetFormatPr defaultRowHeight="12.75"/>
  <cols>
    <col min="1" max="1" width="3.42578125" customWidth="1"/>
    <col min="4" max="4" width="11.140625" customWidth="1"/>
    <col min="5" max="5" width="4.7109375" customWidth="1"/>
    <col min="6" max="6" width="9.140625" hidden="1" customWidth="1"/>
    <col min="7" max="7" width="9.85546875" customWidth="1"/>
    <col min="11" max="11" width="10.28515625" customWidth="1"/>
    <col min="15" max="15" width="10.7109375" customWidth="1"/>
  </cols>
  <sheetData>
    <row r="1" spans="1:16">
      <c r="A1" s="46" t="s">
        <v>0</v>
      </c>
      <c r="B1" s="5"/>
      <c r="C1" s="5"/>
      <c r="D1" s="5"/>
    </row>
    <row r="2" spans="1:16">
      <c r="A2" s="5"/>
      <c r="B2" s="5"/>
      <c r="D2" s="5" t="s">
        <v>233</v>
      </c>
      <c r="G2" s="5"/>
      <c r="H2" s="5"/>
      <c r="I2" s="5"/>
      <c r="J2" s="5"/>
      <c r="K2" s="5"/>
      <c r="L2" s="5"/>
      <c r="M2" s="5"/>
      <c r="N2" s="5"/>
      <c r="O2" s="5"/>
    </row>
    <row r="3" spans="1:16">
      <c r="A3" s="5"/>
      <c r="B3" s="5"/>
      <c r="D3" s="5"/>
      <c r="G3" s="5"/>
      <c r="H3" s="5"/>
      <c r="I3" s="5">
        <v>2016</v>
      </c>
      <c r="J3" s="5"/>
      <c r="K3" s="5"/>
      <c r="L3" s="5"/>
      <c r="M3" s="5"/>
      <c r="N3" s="5"/>
      <c r="O3" s="5"/>
    </row>
    <row r="4" spans="1:16">
      <c r="A4" s="5"/>
      <c r="B4" s="5"/>
      <c r="D4" s="5"/>
      <c r="G4" s="5"/>
      <c r="H4" s="5"/>
      <c r="I4" s="5"/>
      <c r="J4" s="5"/>
      <c r="K4" s="5"/>
      <c r="L4" s="5"/>
      <c r="M4" s="5"/>
      <c r="N4" s="5"/>
      <c r="O4" s="5"/>
    </row>
    <row r="5" spans="1:16" ht="13.5" thickBot="1">
      <c r="A5" s="301" t="s">
        <v>5</v>
      </c>
      <c r="B5" s="301"/>
      <c r="C5" s="301"/>
      <c r="D5" s="301"/>
      <c r="E5" s="301"/>
      <c r="F5" s="301"/>
      <c r="G5" s="301"/>
      <c r="H5" s="5"/>
      <c r="J5" s="5"/>
      <c r="K5" s="5"/>
      <c r="L5" s="5"/>
      <c r="M5" s="5"/>
      <c r="P5" s="486" t="s">
        <v>94</v>
      </c>
    </row>
    <row r="6" spans="1:16" ht="13.5" thickBot="1">
      <c r="A6" s="86"/>
      <c r="B6" s="30"/>
      <c r="C6" s="34" t="s">
        <v>6</v>
      </c>
      <c r="D6" s="111"/>
      <c r="E6" s="111"/>
      <c r="F6" s="112"/>
      <c r="G6" s="113" t="s">
        <v>7</v>
      </c>
      <c r="H6" s="112"/>
      <c r="I6" s="113" t="s">
        <v>95</v>
      </c>
      <c r="J6" s="112"/>
      <c r="K6" s="113" t="s">
        <v>8</v>
      </c>
      <c r="L6" s="112"/>
      <c r="M6" s="114" t="s">
        <v>11</v>
      </c>
      <c r="N6" s="115"/>
      <c r="O6" s="116" t="s">
        <v>96</v>
      </c>
      <c r="P6" s="117"/>
    </row>
    <row r="7" spans="1:16" ht="13.5" thickBot="1">
      <c r="A7" s="277" t="s">
        <v>9</v>
      </c>
      <c r="B7" s="118" t="s">
        <v>198</v>
      </c>
      <c r="C7" s="118" t="s">
        <v>199</v>
      </c>
      <c r="D7" s="119"/>
      <c r="E7" s="119"/>
      <c r="F7" s="120"/>
      <c r="G7" s="49" t="s">
        <v>234</v>
      </c>
      <c r="H7" s="121"/>
      <c r="I7" s="122" t="s">
        <v>235</v>
      </c>
      <c r="J7" s="120"/>
      <c r="K7" s="49" t="s">
        <v>236</v>
      </c>
      <c r="L7" s="121"/>
      <c r="M7" s="123" t="s">
        <v>237</v>
      </c>
      <c r="N7" s="123"/>
      <c r="O7" s="893" t="s">
        <v>238</v>
      </c>
      <c r="P7" s="894"/>
    </row>
    <row r="8" spans="1:16" ht="13.5" thickBot="1">
      <c r="A8" s="44" t="s">
        <v>13</v>
      </c>
      <c r="B8" s="51"/>
      <c r="C8" s="24"/>
      <c r="D8" s="801"/>
      <c r="E8" s="801"/>
      <c r="F8" s="802"/>
      <c r="G8" s="519" t="s">
        <v>11</v>
      </c>
      <c r="H8" s="519" t="s">
        <v>12</v>
      </c>
      <c r="I8" s="519" t="s">
        <v>11</v>
      </c>
      <c r="J8" s="519" t="s">
        <v>12</v>
      </c>
      <c r="K8" s="519" t="s">
        <v>11</v>
      </c>
      <c r="L8" s="519" t="s">
        <v>12</v>
      </c>
      <c r="M8" s="519" t="s">
        <v>11</v>
      </c>
      <c r="N8" s="519" t="s">
        <v>12</v>
      </c>
      <c r="O8" s="519" t="s">
        <v>11</v>
      </c>
      <c r="P8" s="519" t="s">
        <v>12</v>
      </c>
    </row>
    <row r="9" spans="1:16">
      <c r="A9" s="277" t="s">
        <v>15</v>
      </c>
      <c r="B9" s="13" t="s">
        <v>108</v>
      </c>
      <c r="C9" s="13"/>
      <c r="D9" s="48"/>
      <c r="E9" s="70"/>
      <c r="F9" s="35"/>
      <c r="G9" s="250"/>
      <c r="H9" s="166"/>
      <c r="I9" s="250"/>
      <c r="J9" s="166"/>
      <c r="K9" s="250"/>
      <c r="L9" s="166"/>
      <c r="M9" s="250"/>
      <c r="N9" s="166"/>
      <c r="O9" s="250"/>
      <c r="P9" s="166"/>
    </row>
    <row r="10" spans="1:16">
      <c r="A10" s="278" t="s">
        <v>17</v>
      </c>
      <c r="B10" s="708" t="s">
        <v>111</v>
      </c>
      <c r="C10" s="38" t="s">
        <v>239</v>
      </c>
      <c r="D10" s="28"/>
      <c r="E10" s="3"/>
      <c r="F10" s="58"/>
      <c r="G10" s="329"/>
      <c r="H10" s="62"/>
      <c r="I10" s="59"/>
      <c r="J10" s="62"/>
      <c r="K10" s="59"/>
      <c r="L10" s="62"/>
      <c r="M10" s="59"/>
      <c r="N10" s="62"/>
      <c r="O10" s="59">
        <f>SUM(G10:N10)</f>
        <v>0</v>
      </c>
      <c r="P10" s="62">
        <f t="shared" ref="P10:P25" si="0">H10+J10+L10+N10</f>
        <v>0</v>
      </c>
    </row>
    <row r="11" spans="1:16">
      <c r="A11" s="278" t="s">
        <v>19</v>
      </c>
      <c r="B11" s="252" t="s">
        <v>113</v>
      </c>
      <c r="C11" s="28" t="s">
        <v>114</v>
      </c>
      <c r="D11" s="28"/>
      <c r="E11" s="3"/>
      <c r="F11" s="58"/>
      <c r="G11" s="422">
        <v>4900000</v>
      </c>
      <c r="H11" s="423">
        <v>4448190</v>
      </c>
      <c r="I11" s="424">
        <v>1360000</v>
      </c>
      <c r="J11" s="425">
        <v>1217062</v>
      </c>
      <c r="K11" s="424">
        <v>3000000</v>
      </c>
      <c r="L11" s="425">
        <v>2504824</v>
      </c>
      <c r="M11" s="424">
        <v>845000</v>
      </c>
      <c r="N11" s="62">
        <v>2141959</v>
      </c>
      <c r="O11" s="59">
        <f t="shared" ref="O11:O26" si="1">SUM(G11:N11)</f>
        <v>20417035</v>
      </c>
      <c r="P11" s="62">
        <f t="shared" si="0"/>
        <v>10312035</v>
      </c>
    </row>
    <row r="12" spans="1:16">
      <c r="A12" s="280" t="s">
        <v>21</v>
      </c>
      <c r="B12" s="253" t="s">
        <v>115</v>
      </c>
      <c r="C12" s="28" t="s">
        <v>116</v>
      </c>
      <c r="D12" s="28"/>
      <c r="E12" s="3"/>
      <c r="F12" s="58"/>
      <c r="G12" s="422"/>
      <c r="H12" s="423"/>
      <c r="I12" s="424"/>
      <c r="J12" s="425"/>
      <c r="K12" s="424">
        <v>350000</v>
      </c>
      <c r="L12" s="425">
        <v>255137</v>
      </c>
      <c r="M12" s="424"/>
      <c r="N12" s="62"/>
      <c r="O12" s="59">
        <f t="shared" si="1"/>
        <v>605137</v>
      </c>
      <c r="P12" s="62">
        <f t="shared" si="0"/>
        <v>255137</v>
      </c>
    </row>
    <row r="13" spans="1:16">
      <c r="A13" s="280" t="s">
        <v>23</v>
      </c>
      <c r="B13" s="253" t="s">
        <v>117</v>
      </c>
      <c r="C13" s="28" t="s">
        <v>240</v>
      </c>
      <c r="D13" s="28"/>
      <c r="E13" s="3"/>
      <c r="F13" s="58"/>
      <c r="G13" s="422"/>
      <c r="H13" s="423"/>
      <c r="I13" s="424"/>
      <c r="J13" s="425"/>
      <c r="K13" s="424"/>
      <c r="L13" s="425"/>
      <c r="M13" s="424"/>
      <c r="N13" s="62"/>
      <c r="O13" s="59">
        <f t="shared" si="1"/>
        <v>0</v>
      </c>
      <c r="P13" s="62">
        <f t="shared" si="0"/>
        <v>0</v>
      </c>
    </row>
    <row r="14" spans="1:16">
      <c r="A14" s="37" t="s">
        <v>27</v>
      </c>
      <c r="B14" s="253" t="s">
        <v>121</v>
      </c>
      <c r="C14" s="28" t="s">
        <v>122</v>
      </c>
      <c r="D14" s="28"/>
      <c r="E14" s="3"/>
      <c r="F14" s="58"/>
      <c r="G14" s="422">
        <v>1424790</v>
      </c>
      <c r="H14" s="423">
        <v>1717450</v>
      </c>
      <c r="I14" s="424">
        <v>192347</v>
      </c>
      <c r="J14" s="425">
        <v>226879</v>
      </c>
      <c r="K14" s="424">
        <v>250000</v>
      </c>
      <c r="L14" s="425">
        <v>42770</v>
      </c>
      <c r="M14" s="424"/>
      <c r="N14" s="62"/>
      <c r="O14" s="59">
        <f t="shared" si="1"/>
        <v>3854236</v>
      </c>
      <c r="P14" s="62">
        <f t="shared" si="0"/>
        <v>1987099</v>
      </c>
    </row>
    <row r="15" spans="1:16">
      <c r="A15" s="278" t="s">
        <v>29</v>
      </c>
      <c r="B15" s="253" t="s">
        <v>123</v>
      </c>
      <c r="C15" s="39" t="s">
        <v>124</v>
      </c>
      <c r="D15" s="28"/>
      <c r="E15" s="3"/>
      <c r="F15" s="58"/>
      <c r="G15" s="422"/>
      <c r="H15" s="423"/>
      <c r="I15" s="424"/>
      <c r="J15" s="425"/>
      <c r="K15" s="424">
        <v>110000</v>
      </c>
      <c r="L15" s="425">
        <v>1234406</v>
      </c>
      <c r="M15" s="424"/>
      <c r="N15" s="62"/>
      <c r="O15" s="59">
        <f t="shared" si="1"/>
        <v>1344406</v>
      </c>
      <c r="P15" s="62">
        <f t="shared" si="0"/>
        <v>1234406</v>
      </c>
    </row>
    <row r="16" spans="1:16">
      <c r="A16" s="278"/>
      <c r="B16" s="253" t="s">
        <v>241</v>
      </c>
      <c r="C16" s="39" t="s">
        <v>242</v>
      </c>
      <c r="D16" s="28"/>
      <c r="E16" s="3"/>
      <c r="F16" s="58"/>
      <c r="G16" s="422"/>
      <c r="H16" s="423"/>
      <c r="I16" s="424"/>
      <c r="J16" s="425"/>
      <c r="K16" s="424">
        <v>662508</v>
      </c>
      <c r="L16" s="425">
        <v>1370305</v>
      </c>
      <c r="M16" s="424"/>
      <c r="N16" s="62"/>
      <c r="O16" s="59">
        <f t="shared" si="1"/>
        <v>2032813</v>
      </c>
      <c r="P16" s="62">
        <f t="shared" si="0"/>
        <v>1370305</v>
      </c>
    </row>
    <row r="17" spans="1:16">
      <c r="A17" s="278" t="s">
        <v>30</v>
      </c>
      <c r="B17" s="253" t="s">
        <v>125</v>
      </c>
      <c r="C17" s="28" t="s">
        <v>126</v>
      </c>
      <c r="D17" s="28"/>
      <c r="E17" s="3"/>
      <c r="F17" s="58"/>
      <c r="G17" s="422">
        <v>2891000</v>
      </c>
      <c r="H17" s="423">
        <v>2744559</v>
      </c>
      <c r="I17" s="424">
        <v>825000</v>
      </c>
      <c r="J17" s="425">
        <v>773722</v>
      </c>
      <c r="K17" s="424">
        <v>4000000</v>
      </c>
      <c r="L17" s="425">
        <v>2355895</v>
      </c>
      <c r="M17" s="424"/>
      <c r="N17" s="62"/>
      <c r="O17" s="59">
        <f t="shared" si="1"/>
        <v>13590176</v>
      </c>
      <c r="P17" s="62">
        <f t="shared" si="0"/>
        <v>5874176</v>
      </c>
    </row>
    <row r="18" spans="1:16">
      <c r="A18" s="278" t="s">
        <v>31</v>
      </c>
      <c r="B18" s="253" t="s">
        <v>127</v>
      </c>
      <c r="C18" s="28" t="s">
        <v>128</v>
      </c>
      <c r="D18" s="28"/>
      <c r="E18" s="3"/>
      <c r="F18" s="58"/>
      <c r="G18" s="422">
        <v>1949210</v>
      </c>
      <c r="H18" s="423">
        <v>1297716</v>
      </c>
      <c r="I18" s="424">
        <v>576653</v>
      </c>
      <c r="J18" s="425">
        <v>369636</v>
      </c>
      <c r="K18" s="424">
        <v>375000</v>
      </c>
      <c r="L18" s="425">
        <v>144118</v>
      </c>
      <c r="M18" s="424"/>
      <c r="N18" s="62"/>
      <c r="O18" s="59">
        <f t="shared" si="1"/>
        <v>4712333</v>
      </c>
      <c r="P18" s="62">
        <f t="shared" si="0"/>
        <v>1811470</v>
      </c>
    </row>
    <row r="19" spans="1:16">
      <c r="A19" s="278" t="s">
        <v>33</v>
      </c>
      <c r="B19" s="253" t="s">
        <v>129</v>
      </c>
      <c r="C19" s="28" t="s">
        <v>130</v>
      </c>
      <c r="D19" s="28"/>
      <c r="E19" s="3"/>
      <c r="F19" s="58"/>
      <c r="G19" s="422"/>
      <c r="H19" s="423"/>
      <c r="I19" s="424"/>
      <c r="J19" s="425"/>
      <c r="K19" s="424">
        <v>2500000</v>
      </c>
      <c r="L19" s="425">
        <v>2509445</v>
      </c>
      <c r="M19" s="424"/>
      <c r="N19" s="62"/>
      <c r="O19" s="59">
        <f t="shared" si="1"/>
        <v>5009445</v>
      </c>
      <c r="P19" s="62">
        <f t="shared" si="0"/>
        <v>2509445</v>
      </c>
    </row>
    <row r="20" spans="1:16">
      <c r="A20" s="280" t="s">
        <v>34</v>
      </c>
      <c r="B20" s="253" t="s">
        <v>109</v>
      </c>
      <c r="C20" s="28" t="s">
        <v>243</v>
      </c>
      <c r="D20" s="28"/>
      <c r="E20" s="3"/>
      <c r="F20" s="58"/>
      <c r="G20" s="329"/>
      <c r="H20" s="251"/>
      <c r="I20" s="59"/>
      <c r="J20" s="62"/>
      <c r="K20" s="59"/>
      <c r="L20" s="62">
        <v>220</v>
      </c>
      <c r="M20" s="59"/>
      <c r="N20" s="62"/>
      <c r="O20" s="59">
        <f t="shared" si="1"/>
        <v>220</v>
      </c>
      <c r="P20" s="62">
        <f t="shared" si="0"/>
        <v>220</v>
      </c>
    </row>
    <row r="21" spans="1:16">
      <c r="A21" s="37" t="s">
        <v>35</v>
      </c>
      <c r="B21" s="253" t="s">
        <v>244</v>
      </c>
      <c r="C21" s="28" t="s">
        <v>245</v>
      </c>
      <c r="D21" s="28"/>
      <c r="E21" s="3"/>
      <c r="F21" s="58"/>
      <c r="G21" s="329"/>
      <c r="H21" s="251"/>
      <c r="I21" s="59"/>
      <c r="J21" s="62"/>
      <c r="K21" s="59"/>
      <c r="L21" s="62">
        <v>558647</v>
      </c>
      <c r="M21" s="59"/>
      <c r="N21" s="62"/>
      <c r="O21" s="59">
        <f t="shared" si="1"/>
        <v>558647</v>
      </c>
      <c r="P21" s="62">
        <f t="shared" si="0"/>
        <v>558647</v>
      </c>
    </row>
    <row r="22" spans="1:16">
      <c r="A22" s="278" t="s">
        <v>37</v>
      </c>
      <c r="B22" s="253" t="s">
        <v>246</v>
      </c>
      <c r="C22" s="28" t="s">
        <v>247</v>
      </c>
      <c r="D22" s="28"/>
      <c r="E22" s="3"/>
      <c r="F22" s="58"/>
      <c r="G22" s="329"/>
      <c r="H22" s="251"/>
      <c r="I22" s="59"/>
      <c r="J22" s="62"/>
      <c r="K22" s="59"/>
      <c r="L22" s="62">
        <v>0</v>
      </c>
      <c r="M22" s="59"/>
      <c r="N22" s="62"/>
      <c r="O22" s="59">
        <f t="shared" si="1"/>
        <v>0</v>
      </c>
      <c r="P22" s="62">
        <f t="shared" si="0"/>
        <v>0</v>
      </c>
    </row>
    <row r="23" spans="1:16">
      <c r="A23" s="278" t="s">
        <v>39</v>
      </c>
      <c r="B23" s="253" t="s">
        <v>248</v>
      </c>
      <c r="C23" s="28" t="s">
        <v>249</v>
      </c>
      <c r="D23" s="28"/>
      <c r="E23" s="3"/>
      <c r="F23" s="58"/>
      <c r="G23" s="329"/>
      <c r="H23" s="251"/>
      <c r="I23" s="59"/>
      <c r="J23" s="62"/>
      <c r="K23" s="59"/>
      <c r="L23" s="62">
        <v>55088</v>
      </c>
      <c r="M23" s="59"/>
      <c r="N23" s="62"/>
      <c r="O23" s="59">
        <f t="shared" si="1"/>
        <v>55088</v>
      </c>
      <c r="P23" s="62">
        <f t="shared" si="0"/>
        <v>55088</v>
      </c>
    </row>
    <row r="24" spans="1:16">
      <c r="A24" s="278" t="s">
        <v>41</v>
      </c>
      <c r="B24" s="253" t="s">
        <v>169</v>
      </c>
      <c r="C24" s="28" t="s">
        <v>135</v>
      </c>
      <c r="D24" s="28"/>
      <c r="E24" s="3"/>
      <c r="F24" s="58"/>
      <c r="G24" s="329"/>
      <c r="H24" s="251"/>
      <c r="I24" s="59"/>
      <c r="J24" s="62"/>
      <c r="K24" s="59">
        <v>500000</v>
      </c>
      <c r="L24" s="62">
        <v>271555</v>
      </c>
      <c r="M24" s="59"/>
      <c r="N24" s="62"/>
      <c r="O24" s="59">
        <f t="shared" si="1"/>
        <v>771555</v>
      </c>
      <c r="P24" s="62">
        <f t="shared" si="0"/>
        <v>271555</v>
      </c>
    </row>
    <row r="25" spans="1:16">
      <c r="A25" s="280" t="s">
        <v>43</v>
      </c>
      <c r="B25" s="40">
        <v>900020</v>
      </c>
      <c r="C25" s="28" t="s">
        <v>250</v>
      </c>
      <c r="D25" s="28"/>
      <c r="E25" s="3"/>
      <c r="F25" s="58"/>
      <c r="G25" s="329"/>
      <c r="H25" s="251"/>
      <c r="I25" s="59"/>
      <c r="J25" s="62"/>
      <c r="K25" s="59"/>
      <c r="L25" s="62">
        <v>18</v>
      </c>
      <c r="M25" s="59"/>
      <c r="N25" s="62"/>
      <c r="O25" s="59">
        <f t="shared" si="1"/>
        <v>18</v>
      </c>
      <c r="P25" s="62">
        <f t="shared" si="0"/>
        <v>18</v>
      </c>
    </row>
    <row r="26" spans="1:16" ht="13.5" thickBot="1">
      <c r="A26" s="281" t="s">
        <v>136</v>
      </c>
      <c r="B26" s="814">
        <v>900060</v>
      </c>
      <c r="C26" s="28" t="s">
        <v>251</v>
      </c>
      <c r="D26" s="28"/>
      <c r="E26" s="3"/>
      <c r="F26" s="58"/>
      <c r="G26" s="99"/>
      <c r="H26" s="251"/>
      <c r="I26" s="59"/>
      <c r="J26" s="62"/>
      <c r="K26" s="59"/>
      <c r="L26" s="62">
        <v>6473</v>
      </c>
      <c r="M26" s="59"/>
      <c r="N26" s="62"/>
      <c r="O26" s="59">
        <f t="shared" si="1"/>
        <v>6473</v>
      </c>
      <c r="P26" s="62">
        <f>H26+J26+L26+N26</f>
        <v>6473</v>
      </c>
    </row>
    <row r="27" spans="1:16" ht="13.5" thickBot="1">
      <c r="A27" s="279" t="s">
        <v>45</v>
      </c>
      <c r="B27" s="41" t="s">
        <v>141</v>
      </c>
      <c r="C27" s="41"/>
      <c r="D27" s="34"/>
      <c r="E27" s="34"/>
      <c r="F27" s="31"/>
      <c r="G27" s="32">
        <f>SUM(G10:G26)</f>
        <v>11165000</v>
      </c>
      <c r="H27" s="32">
        <f t="shared" ref="H27:P27" si="2">SUM(H10:H26)</f>
        <v>10207915</v>
      </c>
      <c r="I27" s="32">
        <f t="shared" si="2"/>
        <v>2954000</v>
      </c>
      <c r="J27" s="32">
        <f t="shared" si="2"/>
        <v>2587299</v>
      </c>
      <c r="K27" s="32">
        <f t="shared" si="2"/>
        <v>11747508</v>
      </c>
      <c r="L27" s="32">
        <f t="shared" si="2"/>
        <v>11308901</v>
      </c>
      <c r="M27" s="32">
        <f t="shared" si="2"/>
        <v>845000</v>
      </c>
      <c r="N27" s="32">
        <f t="shared" si="2"/>
        <v>2141959</v>
      </c>
      <c r="O27" s="32">
        <f t="shared" si="2"/>
        <v>52957582</v>
      </c>
      <c r="P27" s="86">
        <f t="shared" si="2"/>
        <v>26246074</v>
      </c>
    </row>
    <row r="28" spans="1:16">
      <c r="A28" s="279" t="s">
        <v>46</v>
      </c>
      <c r="B28" s="6"/>
      <c r="C28" s="6"/>
      <c r="D28" s="6"/>
      <c r="E28" s="6"/>
      <c r="F28" s="125"/>
      <c r="G28" s="71"/>
      <c r="H28" s="73"/>
      <c r="I28" s="71"/>
      <c r="J28" s="73"/>
      <c r="K28" s="71"/>
      <c r="L28" s="73"/>
      <c r="M28" s="71"/>
      <c r="N28" s="73"/>
      <c r="O28" s="71"/>
      <c r="P28" s="73"/>
    </row>
    <row r="29" spans="1:16">
      <c r="A29" s="279" t="s">
        <v>48</v>
      </c>
      <c r="B29" s="4"/>
      <c r="C29" s="3"/>
      <c r="D29" s="4"/>
      <c r="E29" s="4"/>
      <c r="F29" s="95"/>
      <c r="G29" s="76"/>
      <c r="H29" s="98"/>
      <c r="I29" s="76"/>
      <c r="J29" s="98"/>
      <c r="K29" s="76"/>
      <c r="L29" s="98"/>
      <c r="M29" s="76"/>
      <c r="N29" s="98"/>
      <c r="O29" s="76"/>
      <c r="P29" s="62"/>
    </row>
    <row r="30" spans="1:16" ht="13.5" thickBot="1">
      <c r="A30" s="279" t="s">
        <v>49</v>
      </c>
      <c r="B30" s="43"/>
      <c r="C30" s="22"/>
      <c r="D30" s="43"/>
      <c r="E30" s="43"/>
      <c r="F30" s="128"/>
      <c r="G30" s="129"/>
      <c r="H30" s="130"/>
      <c r="I30" s="129"/>
      <c r="J30" s="130"/>
      <c r="K30" s="129"/>
      <c r="L30" s="130"/>
      <c r="M30" s="129"/>
      <c r="N30" s="130"/>
      <c r="O30" s="129"/>
      <c r="P30" s="67"/>
    </row>
    <row r="31" spans="1:16" ht="13.5" thickBot="1">
      <c r="A31" s="279" t="s">
        <v>51</v>
      </c>
      <c r="B31" s="34" t="s">
        <v>152</v>
      </c>
      <c r="C31" s="34"/>
      <c r="D31" s="34"/>
      <c r="E31" s="34">
        <f>E29+E30</f>
        <v>0</v>
      </c>
      <c r="F31" s="31"/>
      <c r="G31" s="32">
        <f>G27</f>
        <v>11165000</v>
      </c>
      <c r="H31" s="124">
        <f t="shared" ref="H31:O31" si="3">H27</f>
        <v>10207915</v>
      </c>
      <c r="I31" s="32">
        <f t="shared" si="3"/>
        <v>2954000</v>
      </c>
      <c r="J31" s="124">
        <f t="shared" si="3"/>
        <v>2587299</v>
      </c>
      <c r="K31" s="32">
        <f t="shared" si="3"/>
        <v>11747508</v>
      </c>
      <c r="L31" s="124">
        <f t="shared" si="3"/>
        <v>11308901</v>
      </c>
      <c r="M31" s="32">
        <f t="shared" si="3"/>
        <v>845000</v>
      </c>
      <c r="N31" s="124">
        <f t="shared" si="3"/>
        <v>2141959</v>
      </c>
      <c r="O31" s="32">
        <f t="shared" si="3"/>
        <v>52957582</v>
      </c>
      <c r="P31" s="124">
        <f>P27</f>
        <v>26246074</v>
      </c>
    </row>
  </sheetData>
  <mergeCells count="1">
    <mergeCell ref="O7:P7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>
    <oddHeader>&amp;C6. melléklet a 5/2016.(II.19.)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H23"/>
  <sheetViews>
    <sheetView zoomScaleNormal="100" workbookViewId="0">
      <selection activeCell="H32" sqref="H32"/>
    </sheetView>
  </sheetViews>
  <sheetFormatPr defaultRowHeight="12.75"/>
  <cols>
    <col min="1" max="1" width="5.28515625" customWidth="1"/>
    <col min="2" max="2" width="14.28515625" customWidth="1"/>
    <col min="6" max="6" width="5.85546875" customWidth="1"/>
    <col min="8" max="8" width="12.85546875" customWidth="1"/>
  </cols>
  <sheetData>
    <row r="1" spans="1:8">
      <c r="A1" s="5" t="s">
        <v>0</v>
      </c>
      <c r="B1" s="5"/>
      <c r="C1" s="5"/>
      <c r="D1" s="5"/>
    </row>
    <row r="2" spans="1:8">
      <c r="C2" s="5"/>
      <c r="D2" s="5"/>
      <c r="E2" s="5"/>
      <c r="F2" s="5"/>
      <c r="G2" s="5"/>
      <c r="H2" s="5"/>
    </row>
    <row r="3" spans="1:8" ht="15">
      <c r="A3" s="5"/>
      <c r="B3" s="5"/>
      <c r="C3" s="240" t="s">
        <v>252</v>
      </c>
      <c r="D3" s="240"/>
      <c r="E3" s="240"/>
      <c r="F3" s="5"/>
      <c r="G3" s="5"/>
      <c r="H3" s="5"/>
    </row>
    <row r="4" spans="1:8">
      <c r="D4" s="131">
        <v>2016</v>
      </c>
      <c r="H4" s="486" t="s">
        <v>94</v>
      </c>
    </row>
    <row r="5" spans="1:8">
      <c r="D5" s="131"/>
      <c r="H5" s="486"/>
    </row>
    <row r="6" spans="1:8" ht="13.5" thickBot="1">
      <c r="A6" t="s">
        <v>5</v>
      </c>
    </row>
    <row r="7" spans="1:8" ht="13.5" thickBot="1">
      <c r="A7" s="132"/>
      <c r="B7" s="533" t="s">
        <v>6</v>
      </c>
      <c r="C7" s="87"/>
      <c r="D7" s="88" t="s">
        <v>7</v>
      </c>
      <c r="E7" s="89"/>
      <c r="F7" s="90"/>
      <c r="G7" s="797" t="s">
        <v>95</v>
      </c>
      <c r="H7" s="797" t="s">
        <v>11</v>
      </c>
    </row>
    <row r="8" spans="1:8">
      <c r="A8" s="47" t="s">
        <v>9</v>
      </c>
      <c r="B8" s="135" t="s">
        <v>157</v>
      </c>
      <c r="C8" s="134" t="s">
        <v>92</v>
      </c>
      <c r="D8" s="118" t="s">
        <v>200</v>
      </c>
      <c r="E8" s="118"/>
      <c r="F8" s="135"/>
      <c r="G8" s="136"/>
      <c r="H8" s="137"/>
    </row>
    <row r="9" spans="1:8" ht="13.5" thickBot="1">
      <c r="A9" s="540" t="s">
        <v>13</v>
      </c>
      <c r="B9" s="92" t="s">
        <v>158</v>
      </c>
      <c r="C9" s="139"/>
      <c r="D9" s="51"/>
      <c r="E9" s="51"/>
      <c r="F9" s="140"/>
      <c r="G9" s="520" t="s">
        <v>11</v>
      </c>
      <c r="H9" s="521" t="s">
        <v>12</v>
      </c>
    </row>
    <row r="10" spans="1:8">
      <c r="A10" s="275" t="s">
        <v>15</v>
      </c>
      <c r="B10" s="534" t="s">
        <v>253</v>
      </c>
      <c r="C10" s="13" t="s">
        <v>92</v>
      </c>
      <c r="D10" s="13"/>
      <c r="E10" s="13"/>
      <c r="F10" s="331"/>
      <c r="G10" s="164"/>
      <c r="H10" s="163"/>
    </row>
    <row r="11" spans="1:8">
      <c r="A11" s="541" t="s">
        <v>17</v>
      </c>
      <c r="B11" s="535"/>
      <c r="C11" s="74" t="s">
        <v>254</v>
      </c>
      <c r="D11" s="74"/>
      <c r="E11" s="74"/>
      <c r="F11" s="141"/>
      <c r="G11" s="141">
        <f>SUM(G13)</f>
        <v>60000</v>
      </c>
      <c r="H11" s="75">
        <v>0</v>
      </c>
    </row>
    <row r="12" spans="1:8">
      <c r="A12" s="541" t="s">
        <v>19</v>
      </c>
      <c r="B12" s="793"/>
      <c r="C12" s="74"/>
      <c r="D12" s="74"/>
      <c r="E12" s="74"/>
      <c r="F12" s="141"/>
      <c r="G12" s="141"/>
      <c r="H12" s="75"/>
    </row>
    <row r="13" spans="1:8" s="301" customFormat="1" ht="24.6" customHeight="1">
      <c r="A13" s="541" t="s">
        <v>21</v>
      </c>
      <c r="B13" s="536">
        <v>106020</v>
      </c>
      <c r="C13" s="895" t="s">
        <v>255</v>
      </c>
      <c r="D13" s="823"/>
      <c r="E13" s="823"/>
      <c r="F13" s="823"/>
      <c r="G13" s="259">
        <v>60000</v>
      </c>
      <c r="H13" s="332">
        <v>0</v>
      </c>
    </row>
    <row r="14" spans="1:8" ht="13.5" thickBot="1">
      <c r="A14" s="542" t="s">
        <v>23</v>
      </c>
      <c r="B14" s="537"/>
      <c r="C14" s="543"/>
      <c r="D14" s="544"/>
      <c r="E14" s="543"/>
      <c r="F14" s="179"/>
      <c r="G14" s="179"/>
      <c r="H14" s="64"/>
    </row>
    <row r="15" spans="1:8">
      <c r="A15" s="275" t="s">
        <v>25</v>
      </c>
      <c r="B15" s="545"/>
      <c r="C15" s="546"/>
      <c r="D15" s="547"/>
      <c r="E15" s="547"/>
      <c r="F15" s="547"/>
      <c r="G15" s="548"/>
      <c r="H15" s="55"/>
    </row>
    <row r="16" spans="1:8">
      <c r="A16" s="541" t="s">
        <v>27</v>
      </c>
      <c r="B16" s="789"/>
      <c r="C16" s="74" t="s">
        <v>256</v>
      </c>
      <c r="D16" s="74"/>
      <c r="E16" s="74"/>
      <c r="F16" s="141"/>
      <c r="G16" s="143">
        <f>SUM(G18:G21)</f>
        <v>1874044</v>
      </c>
      <c r="H16" s="148">
        <f>SUM(H18:H21)</f>
        <v>371100</v>
      </c>
    </row>
    <row r="17" spans="1:8">
      <c r="A17" s="541" t="s">
        <v>29</v>
      </c>
      <c r="B17" s="793"/>
      <c r="C17" s="3"/>
      <c r="D17" s="3"/>
      <c r="E17" s="3"/>
      <c r="F17" s="142"/>
      <c r="G17" s="142"/>
      <c r="H17" s="58"/>
    </row>
    <row r="18" spans="1:8" s="301" customFormat="1" ht="27" customHeight="1">
      <c r="A18" s="541" t="s">
        <v>30</v>
      </c>
      <c r="B18" s="536">
        <v>101150</v>
      </c>
      <c r="C18" s="895" t="s">
        <v>257</v>
      </c>
      <c r="D18" s="823"/>
      <c r="E18" s="823"/>
      <c r="F18" s="824"/>
      <c r="G18" s="259">
        <v>20000</v>
      </c>
      <c r="H18" s="333">
        <v>0</v>
      </c>
    </row>
    <row r="19" spans="1:8" s="330" customFormat="1" ht="24.6" customHeight="1">
      <c r="A19" s="541" t="s">
        <v>31</v>
      </c>
      <c r="B19" s="538">
        <v>103010</v>
      </c>
      <c r="C19" s="895" t="s">
        <v>258</v>
      </c>
      <c r="D19" s="823"/>
      <c r="E19" s="823"/>
      <c r="F19" s="824"/>
      <c r="G19" s="259">
        <v>145000</v>
      </c>
      <c r="H19" s="334">
        <v>0</v>
      </c>
    </row>
    <row r="20" spans="1:8" ht="27.6" customHeight="1">
      <c r="A20" s="17" t="s">
        <v>33</v>
      </c>
      <c r="B20" s="536">
        <v>104051</v>
      </c>
      <c r="C20" s="895" t="s">
        <v>138</v>
      </c>
      <c r="D20" s="823"/>
      <c r="E20" s="823"/>
      <c r="F20" s="824"/>
      <c r="G20" s="259">
        <v>70000</v>
      </c>
      <c r="H20" s="62">
        <v>46400</v>
      </c>
    </row>
    <row r="21" spans="1:8" ht="26.45" customHeight="1">
      <c r="A21" s="541" t="s">
        <v>34</v>
      </c>
      <c r="B21" s="536">
        <v>107060</v>
      </c>
      <c r="C21" s="895" t="s">
        <v>259</v>
      </c>
      <c r="D21" s="823"/>
      <c r="E21" s="823"/>
      <c r="F21" s="824"/>
      <c r="G21" s="61">
        <v>1639044</v>
      </c>
      <c r="H21" s="62">
        <v>324700</v>
      </c>
    </row>
    <row r="22" spans="1:8" ht="15.75" thickBot="1">
      <c r="A22" s="541" t="s">
        <v>35</v>
      </c>
      <c r="B22" s="539"/>
      <c r="C22" s="9"/>
      <c r="D22" s="9"/>
      <c r="E22" s="9"/>
      <c r="F22" s="170"/>
      <c r="G22" s="335"/>
      <c r="H22" s="336"/>
    </row>
    <row r="23" spans="1:8" ht="15.75" thickBot="1">
      <c r="A23" s="540" t="s">
        <v>37</v>
      </c>
      <c r="B23" s="185"/>
      <c r="C23" s="34" t="s">
        <v>260</v>
      </c>
      <c r="D23" s="34"/>
      <c r="E23" s="34"/>
      <c r="F23" s="198"/>
      <c r="G23" s="337">
        <f>SUM(G11+G16)</f>
        <v>1934044</v>
      </c>
      <c r="H23" s="338">
        <f>H11+H16</f>
        <v>371100</v>
      </c>
    </row>
  </sheetData>
  <mergeCells count="5">
    <mergeCell ref="C13:F13"/>
    <mergeCell ref="C18:F18"/>
    <mergeCell ref="C19:F19"/>
    <mergeCell ref="C20:F20"/>
    <mergeCell ref="C21:F2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&amp;C7. melléklet a 5/2016.(II.19.) önkormányzati rendelethez&amp;Rt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C1:L31"/>
  <sheetViews>
    <sheetView topLeftCell="C1" zoomScaleNormal="100" workbookViewId="0">
      <selection activeCell="C1" sqref="C1"/>
    </sheetView>
  </sheetViews>
  <sheetFormatPr defaultRowHeight="12.75"/>
  <cols>
    <col min="3" max="3" width="5" customWidth="1"/>
    <col min="4" max="4" width="8.140625" customWidth="1"/>
    <col min="8" max="8" width="8.5703125" customWidth="1"/>
    <col min="9" max="9" width="16" style="285" customWidth="1"/>
    <col min="10" max="10" width="13.85546875" customWidth="1"/>
  </cols>
  <sheetData>
    <row r="1" spans="3:12">
      <c r="D1" s="282"/>
      <c r="E1" s="246"/>
      <c r="F1" s="246"/>
      <c r="G1" s="247"/>
      <c r="H1" s="247"/>
      <c r="I1" s="339"/>
      <c r="J1" s="247"/>
      <c r="K1" s="246"/>
      <c r="L1" s="246"/>
    </row>
    <row r="2" spans="3:12">
      <c r="C2" s="46" t="s">
        <v>0</v>
      </c>
    </row>
    <row r="3" spans="3:12">
      <c r="C3" s="5"/>
      <c r="D3" s="46"/>
      <c r="E3" s="46" t="s">
        <v>261</v>
      </c>
      <c r="F3" s="46"/>
      <c r="G3" s="46"/>
      <c r="H3" s="46"/>
      <c r="I3" s="340"/>
      <c r="J3" s="5"/>
    </row>
    <row r="4" spans="3:12">
      <c r="D4" s="46" t="s">
        <v>262</v>
      </c>
      <c r="E4" s="46"/>
      <c r="F4" s="131">
        <v>2016</v>
      </c>
      <c r="G4" s="46"/>
      <c r="H4" s="46"/>
      <c r="I4" s="340"/>
      <c r="J4" s="301" t="s">
        <v>94</v>
      </c>
    </row>
    <row r="5" spans="3:12">
      <c r="D5" s="46"/>
      <c r="E5" s="46"/>
      <c r="F5" s="131"/>
      <c r="G5" s="46"/>
      <c r="H5" s="46"/>
      <c r="I5" s="340"/>
      <c r="J5" s="301"/>
    </row>
    <row r="6" spans="3:12" ht="13.5" thickBot="1">
      <c r="C6" t="s">
        <v>5</v>
      </c>
    </row>
    <row r="7" spans="3:12" ht="13.5" thickBot="1">
      <c r="C7" s="132"/>
      <c r="D7" s="800" t="s">
        <v>6</v>
      </c>
      <c r="E7" s="87"/>
      <c r="F7" s="88" t="s">
        <v>7</v>
      </c>
      <c r="G7" s="89"/>
      <c r="H7" s="90"/>
      <c r="I7" s="287" t="s">
        <v>95</v>
      </c>
      <c r="J7" s="797" t="s">
        <v>11</v>
      </c>
    </row>
    <row r="8" spans="3:12">
      <c r="C8" s="167"/>
      <c r="D8" s="133" t="s">
        <v>157</v>
      </c>
      <c r="E8" s="134" t="s">
        <v>92</v>
      </c>
      <c r="F8" s="118" t="s">
        <v>200</v>
      </c>
      <c r="G8" s="118"/>
      <c r="H8" s="135"/>
      <c r="I8" s="341"/>
      <c r="J8" s="373"/>
    </row>
    <row r="9" spans="3:12" ht="13.5" thickBot="1">
      <c r="C9" s="276"/>
      <c r="D9" s="138" t="s">
        <v>158</v>
      </c>
      <c r="E9" s="139"/>
      <c r="F9" s="51"/>
      <c r="G9" s="51"/>
      <c r="H9" s="140"/>
      <c r="I9" s="522" t="s">
        <v>11</v>
      </c>
      <c r="J9" s="506" t="s">
        <v>12</v>
      </c>
    </row>
    <row r="10" spans="3:12">
      <c r="C10" s="275" t="s">
        <v>9</v>
      </c>
      <c r="D10" s="331" t="s">
        <v>160</v>
      </c>
      <c r="E10" s="13" t="s">
        <v>190</v>
      </c>
      <c r="F10" s="13"/>
      <c r="G10" s="13"/>
      <c r="H10" s="331"/>
      <c r="I10" s="374"/>
      <c r="J10" s="163"/>
    </row>
    <row r="11" spans="3:12">
      <c r="C11" s="17" t="s">
        <v>13</v>
      </c>
      <c r="D11" s="693"/>
      <c r="E11" s="74"/>
      <c r="F11" s="74"/>
      <c r="G11" s="74"/>
      <c r="H11" s="141"/>
      <c r="I11" s="342"/>
      <c r="J11" s="148"/>
    </row>
    <row r="12" spans="3:12">
      <c r="C12" s="17" t="s">
        <v>15</v>
      </c>
      <c r="D12" s="694"/>
      <c r="E12" s="56"/>
      <c r="F12" s="74"/>
      <c r="G12" s="74"/>
      <c r="H12" s="141"/>
      <c r="I12" s="342">
        <f>SUM(I13:I16)</f>
        <v>4340532</v>
      </c>
      <c r="J12" s="148">
        <f>SUM(J13:J16)</f>
        <v>0</v>
      </c>
    </row>
    <row r="13" spans="3:12" s="330" customFormat="1">
      <c r="C13" s="17" t="s">
        <v>17</v>
      </c>
      <c r="D13" s="695" t="s">
        <v>263</v>
      </c>
      <c r="E13" s="249" t="s">
        <v>264</v>
      </c>
      <c r="F13" s="28"/>
      <c r="G13" s="28"/>
      <c r="H13" s="149"/>
      <c r="I13" s="343">
        <v>285000</v>
      </c>
      <c r="J13" s="332">
        <v>0</v>
      </c>
    </row>
    <row r="14" spans="3:12" s="330" customFormat="1">
      <c r="C14" s="17" t="s">
        <v>19</v>
      </c>
      <c r="D14" s="695" t="s">
        <v>113</v>
      </c>
      <c r="E14" s="249" t="s">
        <v>265</v>
      </c>
      <c r="F14" s="28"/>
      <c r="G14" s="28"/>
      <c r="H14" s="149"/>
      <c r="I14" s="343">
        <v>3630000</v>
      </c>
      <c r="J14" s="332">
        <v>0</v>
      </c>
    </row>
    <row r="15" spans="3:12" s="330" customFormat="1">
      <c r="C15" s="17" t="s">
        <v>21</v>
      </c>
      <c r="D15" s="327">
        <v>104042</v>
      </c>
      <c r="E15" s="899" t="s">
        <v>266</v>
      </c>
      <c r="F15" s="900"/>
      <c r="G15" s="900"/>
      <c r="H15" s="901"/>
      <c r="I15" s="343">
        <v>187532</v>
      </c>
      <c r="J15" s="332">
        <v>0</v>
      </c>
    </row>
    <row r="16" spans="3:12" s="330" customFormat="1">
      <c r="C16" s="17" t="s">
        <v>23</v>
      </c>
      <c r="D16" s="695" t="s">
        <v>267</v>
      </c>
      <c r="E16" s="249" t="s">
        <v>268</v>
      </c>
      <c r="F16" s="28"/>
      <c r="G16" s="104"/>
      <c r="H16" s="149"/>
      <c r="I16" s="344">
        <v>238000</v>
      </c>
      <c r="J16" s="332">
        <v>0</v>
      </c>
    </row>
    <row r="17" spans="3:10" s="330" customFormat="1">
      <c r="C17" s="17" t="s">
        <v>25</v>
      </c>
      <c r="D17" s="695"/>
      <c r="E17" s="249"/>
      <c r="F17" s="28"/>
      <c r="G17" s="104"/>
      <c r="H17" s="149"/>
      <c r="I17" s="344"/>
      <c r="J17" s="334"/>
    </row>
    <row r="18" spans="3:10" s="330" customFormat="1">
      <c r="C18" s="17" t="s">
        <v>27</v>
      </c>
      <c r="D18" s="696" t="s">
        <v>111</v>
      </c>
      <c r="E18" s="638" t="s">
        <v>269</v>
      </c>
      <c r="F18" s="636"/>
      <c r="G18" s="104"/>
      <c r="H18" s="637"/>
      <c r="I18" s="344"/>
      <c r="J18" s="688">
        <f>SUM(J19:J22)</f>
        <v>4089412</v>
      </c>
    </row>
    <row r="19" spans="3:10" s="330" customFormat="1">
      <c r="C19" s="17" t="s">
        <v>29</v>
      </c>
      <c r="D19" s="695"/>
      <c r="E19" s="249" t="s">
        <v>270</v>
      </c>
      <c r="F19" s="28"/>
      <c r="G19" s="104"/>
      <c r="H19" s="149"/>
      <c r="I19" s="344"/>
      <c r="J19" s="953">
        <v>393000</v>
      </c>
    </row>
    <row r="20" spans="3:10" s="330" customFormat="1">
      <c r="C20" s="17" t="s">
        <v>30</v>
      </c>
      <c r="D20" s="695"/>
      <c r="E20" s="249" t="s">
        <v>265</v>
      </c>
      <c r="F20" s="28"/>
      <c r="G20" s="104"/>
      <c r="H20" s="149"/>
      <c r="I20" s="344"/>
      <c r="J20" s="953">
        <v>3428880</v>
      </c>
    </row>
    <row r="21" spans="3:10" s="330" customFormat="1">
      <c r="C21" s="17" t="s">
        <v>31</v>
      </c>
      <c r="D21" s="695"/>
      <c r="E21" s="249" t="s">
        <v>268</v>
      </c>
      <c r="F21" s="28"/>
      <c r="G21" s="104"/>
      <c r="H21" s="149"/>
      <c r="I21" s="344"/>
      <c r="J21" s="953">
        <v>80000</v>
      </c>
    </row>
    <row r="22" spans="3:10" s="330" customFormat="1">
      <c r="C22" s="17" t="s">
        <v>33</v>
      </c>
      <c r="D22" s="695"/>
      <c r="E22" s="249" t="s">
        <v>271</v>
      </c>
      <c r="F22" s="28"/>
      <c r="G22" s="104"/>
      <c r="H22" s="149"/>
      <c r="I22" s="344"/>
      <c r="J22" s="953">
        <v>187532</v>
      </c>
    </row>
    <row r="23" spans="3:10">
      <c r="C23" s="17" t="s">
        <v>34</v>
      </c>
      <c r="D23" s="697"/>
      <c r="E23" s="74"/>
      <c r="F23" s="28"/>
      <c r="G23" s="74"/>
      <c r="H23" s="149"/>
      <c r="I23" s="344"/>
      <c r="J23" s="689"/>
    </row>
    <row r="24" spans="3:10">
      <c r="C24" s="17" t="s">
        <v>35</v>
      </c>
      <c r="D24" s="698"/>
      <c r="E24" s="144"/>
      <c r="F24" s="28"/>
      <c r="G24" s="28"/>
      <c r="H24" s="28"/>
      <c r="I24" s="700">
        <f>SUM(I25:I26)</f>
        <v>425000</v>
      </c>
      <c r="J24" s="690">
        <f>J25+J26</f>
        <v>425000</v>
      </c>
    </row>
    <row r="25" spans="3:10">
      <c r="C25" s="17" t="s">
        <v>37</v>
      </c>
      <c r="D25" s="695" t="s">
        <v>131</v>
      </c>
      <c r="E25" s="249" t="s">
        <v>272</v>
      </c>
      <c r="F25" s="28"/>
      <c r="G25" s="28"/>
      <c r="H25" s="327"/>
      <c r="I25" s="343">
        <v>150000</v>
      </c>
      <c r="J25" s="691">
        <v>150000</v>
      </c>
    </row>
    <row r="26" spans="3:10">
      <c r="C26" s="17" t="s">
        <v>39</v>
      </c>
      <c r="D26" s="695" t="s">
        <v>273</v>
      </c>
      <c r="E26" s="15" t="s">
        <v>274</v>
      </c>
      <c r="F26" s="249"/>
      <c r="G26" s="249"/>
      <c r="H26" s="327"/>
      <c r="I26" s="343">
        <v>275000</v>
      </c>
      <c r="J26" s="691">
        <v>275000</v>
      </c>
    </row>
    <row r="27" spans="3:10">
      <c r="C27" s="17" t="s">
        <v>41</v>
      </c>
      <c r="D27" s="327"/>
      <c r="E27" s="249"/>
      <c r="F27" s="28"/>
      <c r="G27" s="28"/>
      <c r="H27" s="327"/>
      <c r="I27" s="345"/>
      <c r="J27" s="62"/>
    </row>
    <row r="28" spans="3:10" ht="13.5" thickBot="1">
      <c r="C28" s="18" t="s">
        <v>43</v>
      </c>
      <c r="D28" s="142"/>
      <c r="E28" s="74"/>
      <c r="F28" s="74"/>
      <c r="G28" s="74"/>
      <c r="H28" s="141"/>
      <c r="I28" s="346"/>
      <c r="J28" s="148"/>
    </row>
    <row r="29" spans="3:10" ht="13.5" thickBot="1">
      <c r="C29" s="132" t="s">
        <v>136</v>
      </c>
      <c r="D29" s="699"/>
      <c r="E29" s="896" t="s">
        <v>141</v>
      </c>
      <c r="F29" s="897"/>
      <c r="G29" s="897"/>
      <c r="H29" s="898"/>
      <c r="I29" s="347">
        <f>SUM(I12+I24)</f>
        <v>4765532</v>
      </c>
      <c r="J29" s="523">
        <f>SUM(J12+J18+J24)</f>
        <v>4514412</v>
      </c>
    </row>
    <row r="30" spans="3:10" ht="15.75" thickBot="1">
      <c r="C30" s="132" t="s">
        <v>45</v>
      </c>
      <c r="D30" s="539"/>
      <c r="E30" s="9"/>
      <c r="F30" s="9"/>
      <c r="G30" s="9"/>
      <c r="H30" s="170"/>
      <c r="I30" s="376"/>
      <c r="J30" s="336"/>
    </row>
    <row r="31" spans="3:10" ht="15.75" thickBot="1">
      <c r="C31" s="132" t="s">
        <v>46</v>
      </c>
      <c r="D31" s="185"/>
      <c r="E31" s="902" t="s">
        <v>152</v>
      </c>
      <c r="F31" s="847"/>
      <c r="G31" s="847"/>
      <c r="H31" s="903"/>
      <c r="I31" s="639">
        <f>I29</f>
        <v>4765532</v>
      </c>
      <c r="J31" s="692">
        <f>J29</f>
        <v>4514412</v>
      </c>
    </row>
  </sheetData>
  <mergeCells count="3">
    <mergeCell ref="E29:H29"/>
    <mergeCell ref="E15:H15"/>
    <mergeCell ref="E31:H31"/>
  </mergeCells>
  <phoneticPr fontId="0" type="noConversion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Header>&amp;C8. melléklet a 5/2016.(II.19.)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O27"/>
  <sheetViews>
    <sheetView zoomScaleNormal="100" workbookViewId="0"/>
  </sheetViews>
  <sheetFormatPr defaultRowHeight="12.75"/>
  <cols>
    <col min="1" max="1" width="4.42578125" style="302" customWidth="1"/>
    <col min="4" max="5" width="7.85546875" customWidth="1"/>
    <col min="8" max="8" width="8.7109375" customWidth="1"/>
    <col min="9" max="9" width="8.28515625" customWidth="1"/>
    <col min="10" max="10" width="8" customWidth="1"/>
    <col min="11" max="11" width="8.85546875" customWidth="1"/>
    <col min="12" max="12" width="9.7109375" customWidth="1"/>
    <col min="13" max="13" width="8" customWidth="1"/>
    <col min="14" max="14" width="10" customWidth="1"/>
    <col min="15" max="15" width="11.28515625" customWidth="1"/>
  </cols>
  <sheetData>
    <row r="1" spans="1:15">
      <c r="H1" s="283"/>
      <c r="N1" s="46"/>
    </row>
    <row r="2" spans="1:15">
      <c r="B2" s="5" t="s">
        <v>0</v>
      </c>
      <c r="C2" s="5"/>
      <c r="D2" s="5"/>
      <c r="E2" s="5"/>
    </row>
    <row r="3" spans="1:15">
      <c r="D3" s="5"/>
      <c r="E3" s="5"/>
      <c r="F3" s="5" t="s">
        <v>275</v>
      </c>
      <c r="G3" s="5"/>
      <c r="H3" s="5"/>
      <c r="I3" s="5"/>
      <c r="J3" s="5"/>
    </row>
    <row r="4" spans="1:15">
      <c r="G4" s="5">
        <v>2016</v>
      </c>
    </row>
    <row r="5" spans="1:15" ht="13.5" thickBot="1">
      <c r="B5" s="302" t="s">
        <v>5</v>
      </c>
      <c r="N5" s="909" t="s">
        <v>94</v>
      </c>
      <c r="O5" s="909"/>
    </row>
    <row r="6" spans="1:15" ht="13.5" thickBot="1">
      <c r="A6" s="277"/>
      <c r="B6" s="905" t="s">
        <v>6</v>
      </c>
      <c r="C6" s="906"/>
      <c r="D6" s="907" t="s">
        <v>7</v>
      </c>
      <c r="E6" s="908"/>
      <c r="F6" s="907" t="s">
        <v>95</v>
      </c>
      <c r="G6" s="908"/>
      <c r="H6" s="907" t="s">
        <v>8</v>
      </c>
      <c r="I6" s="908"/>
      <c r="J6" s="907" t="s">
        <v>11</v>
      </c>
      <c r="K6" s="908"/>
      <c r="L6" s="907" t="s">
        <v>96</v>
      </c>
      <c r="M6" s="908"/>
      <c r="N6" s="907" t="s">
        <v>97</v>
      </c>
      <c r="O6" s="908"/>
    </row>
    <row r="7" spans="1:15">
      <c r="A7" s="37"/>
      <c r="B7" s="9" t="s">
        <v>276</v>
      </c>
      <c r="C7" s="170"/>
      <c r="D7" s="195" t="s">
        <v>277</v>
      </c>
      <c r="E7" s="170"/>
      <c r="F7" s="195" t="s">
        <v>278</v>
      </c>
      <c r="G7" s="170"/>
      <c r="H7" s="195" t="s">
        <v>279</v>
      </c>
      <c r="I7" s="170"/>
      <c r="J7" s="210" t="s">
        <v>280</v>
      </c>
      <c r="K7" s="170"/>
      <c r="L7" s="910" t="s">
        <v>281</v>
      </c>
      <c r="M7" s="911"/>
      <c r="N7" s="910" t="s">
        <v>282</v>
      </c>
      <c r="O7" s="870"/>
    </row>
    <row r="8" spans="1:15" ht="13.5" thickBot="1">
      <c r="A8" s="44"/>
      <c r="B8" s="872"/>
      <c r="C8" s="904"/>
      <c r="D8" s="171" t="s">
        <v>11</v>
      </c>
      <c r="E8" s="172" t="s">
        <v>12</v>
      </c>
      <c r="F8" s="171" t="s">
        <v>11</v>
      </c>
      <c r="G8" s="172" t="s">
        <v>12</v>
      </c>
      <c r="H8" s="171" t="s">
        <v>11</v>
      </c>
      <c r="I8" s="172" t="s">
        <v>12</v>
      </c>
      <c r="J8" s="171" t="s">
        <v>11</v>
      </c>
      <c r="K8" s="172" t="s">
        <v>12</v>
      </c>
      <c r="L8" s="171" t="s">
        <v>11</v>
      </c>
      <c r="M8" s="172" t="s">
        <v>12</v>
      </c>
      <c r="N8" s="171" t="s">
        <v>11</v>
      </c>
      <c r="O8" s="173" t="s">
        <v>12</v>
      </c>
    </row>
    <row r="9" spans="1:15" ht="13.5" thickBot="1">
      <c r="A9" s="794" t="s">
        <v>9</v>
      </c>
      <c r="B9" s="34" t="s">
        <v>108</v>
      </c>
      <c r="C9" s="198"/>
      <c r="D9" s="385"/>
      <c r="E9" s="185"/>
      <c r="F9" s="385"/>
      <c r="G9" s="185"/>
      <c r="H9" s="385"/>
      <c r="I9" s="185"/>
      <c r="J9" s="385"/>
      <c r="K9" s="185"/>
      <c r="L9" s="385"/>
      <c r="M9" s="185"/>
      <c r="N9" s="385"/>
      <c r="O9" s="117"/>
    </row>
    <row r="10" spans="1:15" ht="13.5" thickBot="1">
      <c r="A10" s="280" t="s">
        <v>13</v>
      </c>
      <c r="B10" s="377"/>
      <c r="C10" s="175"/>
      <c r="D10" s="176">
        <v>0</v>
      </c>
      <c r="E10" s="177"/>
      <c r="F10" s="176">
        <v>0</v>
      </c>
      <c r="G10" s="161">
        <v>9994900</v>
      </c>
      <c r="H10" s="176">
        <v>0</v>
      </c>
      <c r="I10" s="177"/>
      <c r="J10" s="176">
        <v>0</v>
      </c>
      <c r="K10" s="177"/>
      <c r="L10" s="387">
        <f>SUM(L11:L12)</f>
        <v>0</v>
      </c>
      <c r="M10" s="151"/>
      <c r="N10" s="387">
        <f>D10+F10+H10+J10+L10</f>
        <v>0</v>
      </c>
      <c r="O10" s="178">
        <v>9994000</v>
      </c>
    </row>
    <row r="11" spans="1:15">
      <c r="A11" s="280" t="s">
        <v>15</v>
      </c>
      <c r="B11" s="640" t="s">
        <v>283</v>
      </c>
      <c r="C11" s="126"/>
      <c r="D11" s="182"/>
      <c r="E11" s="72"/>
      <c r="F11" s="182">
        <v>0</v>
      </c>
      <c r="G11" s="72">
        <v>9994900</v>
      </c>
      <c r="H11" s="182"/>
      <c r="I11" s="72"/>
      <c r="J11" s="182"/>
      <c r="K11" s="72"/>
      <c r="L11" s="549">
        <v>0</v>
      </c>
      <c r="M11" s="553"/>
      <c r="N11" s="549">
        <v>0</v>
      </c>
      <c r="O11" s="55">
        <v>9994900</v>
      </c>
    </row>
    <row r="12" spans="1:15" ht="13.5" thickBot="1">
      <c r="A12" s="280" t="s">
        <v>17</v>
      </c>
      <c r="B12" s="378"/>
      <c r="C12" s="179"/>
      <c r="D12" s="180"/>
      <c r="E12" s="66"/>
      <c r="F12" s="180"/>
      <c r="G12" s="66"/>
      <c r="H12" s="180"/>
      <c r="I12" s="66"/>
      <c r="J12" s="180"/>
      <c r="K12" s="66"/>
      <c r="L12" s="550"/>
      <c r="M12" s="554"/>
      <c r="N12" s="550"/>
      <c r="O12" s="67"/>
    </row>
    <row r="13" spans="1:15" ht="13.5" thickBot="1">
      <c r="A13" s="280" t="s">
        <v>19</v>
      </c>
      <c r="B13" s="379"/>
      <c r="C13" s="175"/>
      <c r="D13" s="176">
        <v>0</v>
      </c>
      <c r="E13" s="177"/>
      <c r="F13" s="176">
        <v>0</v>
      </c>
      <c r="G13" s="177"/>
      <c r="H13" s="230">
        <f>SUM(H14:H16)</f>
        <v>0</v>
      </c>
      <c r="I13" s="177"/>
      <c r="J13" s="176">
        <v>0</v>
      </c>
      <c r="K13" s="177"/>
      <c r="L13" s="387">
        <v>0</v>
      </c>
      <c r="M13" s="558"/>
      <c r="N13" s="387">
        <f>D13+F13+H13+J13+L13</f>
        <v>0</v>
      </c>
      <c r="O13" s="178"/>
    </row>
    <row r="14" spans="1:15">
      <c r="A14" s="280" t="s">
        <v>21</v>
      </c>
      <c r="B14" s="380"/>
      <c r="C14" s="126"/>
      <c r="D14" s="182"/>
      <c r="E14" s="72"/>
      <c r="F14" s="182"/>
      <c r="G14" s="72"/>
      <c r="H14" s="231"/>
      <c r="I14" s="72"/>
      <c r="J14" s="182"/>
      <c r="K14" s="72"/>
      <c r="L14" s="549">
        <v>0</v>
      </c>
      <c r="M14" s="553"/>
      <c r="N14" s="549">
        <v>0</v>
      </c>
      <c r="O14" s="73"/>
    </row>
    <row r="15" spans="1:15">
      <c r="A15" s="280" t="s">
        <v>23</v>
      </c>
      <c r="B15" s="792"/>
      <c r="C15" s="142"/>
      <c r="D15" s="159"/>
      <c r="E15" s="61"/>
      <c r="F15" s="159"/>
      <c r="G15" s="61"/>
      <c r="H15" s="232"/>
      <c r="I15" s="61"/>
      <c r="J15" s="159"/>
      <c r="K15" s="61"/>
      <c r="L15" s="551"/>
      <c r="M15" s="259"/>
      <c r="N15" s="551"/>
      <c r="O15" s="62"/>
    </row>
    <row r="16" spans="1:15" ht="13.5" thickBot="1">
      <c r="A16" s="280" t="s">
        <v>25</v>
      </c>
      <c r="B16" s="381"/>
      <c r="C16" s="183"/>
      <c r="D16" s="159"/>
      <c r="E16" s="61"/>
      <c r="F16" s="159"/>
      <c r="G16" s="61"/>
      <c r="H16" s="232"/>
      <c r="I16" s="61"/>
      <c r="J16" s="159"/>
      <c r="K16" s="61"/>
      <c r="L16" s="551"/>
      <c r="M16" s="259"/>
      <c r="N16" s="551"/>
      <c r="O16" s="62"/>
    </row>
    <row r="17" spans="1:15" ht="13.5" thickBot="1">
      <c r="A17" s="280" t="s">
        <v>27</v>
      </c>
      <c r="B17" s="383"/>
      <c r="C17" s="185"/>
      <c r="D17" s="181">
        <v>0</v>
      </c>
      <c r="E17" s="158"/>
      <c r="F17" s="181">
        <v>0</v>
      </c>
      <c r="G17" s="158"/>
      <c r="H17" s="235">
        <f>SUM(H18:H19)</f>
        <v>0</v>
      </c>
      <c r="I17" s="158"/>
      <c r="J17" s="181">
        <v>0</v>
      </c>
      <c r="K17" s="158"/>
      <c r="L17" s="387">
        <v>0</v>
      </c>
      <c r="M17" s="151"/>
      <c r="N17" s="387">
        <f>D17+F17+H17+J17+L17</f>
        <v>0</v>
      </c>
      <c r="O17" s="124"/>
    </row>
    <row r="18" spans="1:15">
      <c r="A18" s="280" t="s">
        <v>29</v>
      </c>
      <c r="B18" s="384"/>
      <c r="C18" s="126"/>
      <c r="D18" s="182"/>
      <c r="E18" s="72"/>
      <c r="F18" s="182"/>
      <c r="G18" s="72"/>
      <c r="H18" s="231"/>
      <c r="I18" s="72"/>
      <c r="J18" s="182"/>
      <c r="K18" s="72"/>
      <c r="L18" s="549"/>
      <c r="M18" s="555"/>
      <c r="N18" s="549"/>
      <c r="O18" s="73"/>
    </row>
    <row r="19" spans="1:15">
      <c r="A19" s="280" t="s">
        <v>30</v>
      </c>
      <c r="B19" s="384"/>
      <c r="C19" s="126"/>
      <c r="D19" s="182"/>
      <c r="E19" s="72"/>
      <c r="F19" s="182"/>
      <c r="G19" s="72"/>
      <c r="H19" s="231"/>
      <c r="I19" s="61"/>
      <c r="J19" s="159"/>
      <c r="K19" s="61"/>
      <c r="L19" s="551"/>
      <c r="M19" s="259"/>
      <c r="N19" s="551"/>
      <c r="O19" s="62"/>
    </row>
    <row r="20" spans="1:15" ht="13.5" thickBot="1">
      <c r="A20" s="280" t="s">
        <v>31</v>
      </c>
      <c r="B20" s="378"/>
      <c r="C20" s="179"/>
      <c r="D20" s="180"/>
      <c r="E20" s="66"/>
      <c r="F20" s="180"/>
      <c r="G20" s="66"/>
      <c r="H20" s="234"/>
      <c r="I20" s="66"/>
      <c r="J20" s="180"/>
      <c r="K20" s="66"/>
      <c r="L20" s="550"/>
      <c r="M20" s="556"/>
      <c r="N20" s="550"/>
      <c r="O20" s="67"/>
    </row>
    <row r="21" spans="1:15" ht="13.5" thickBot="1">
      <c r="A21" s="280" t="s">
        <v>33</v>
      </c>
      <c r="B21" s="379"/>
      <c r="C21" s="175"/>
      <c r="D21" s="181">
        <v>0</v>
      </c>
      <c r="E21" s="158"/>
      <c r="F21" s="181">
        <v>0</v>
      </c>
      <c r="G21" s="158"/>
      <c r="H21" s="235">
        <v>0</v>
      </c>
      <c r="I21" s="158"/>
      <c r="J21" s="181">
        <f>SUM(J22:J23)</f>
        <v>0</v>
      </c>
      <c r="K21" s="158"/>
      <c r="L21" s="387">
        <v>0</v>
      </c>
      <c r="M21" s="151"/>
      <c r="N21" s="387">
        <v>0</v>
      </c>
      <c r="O21" s="178"/>
    </row>
    <row r="22" spans="1:15">
      <c r="A22" s="280" t="s">
        <v>34</v>
      </c>
      <c r="B22" s="384"/>
      <c r="C22" s="186"/>
      <c r="D22" s="187"/>
      <c r="E22" s="188"/>
      <c r="F22" s="187"/>
      <c r="G22" s="188"/>
      <c r="H22" s="236"/>
      <c r="I22" s="188"/>
      <c r="J22" s="187"/>
      <c r="K22" s="188"/>
      <c r="L22" s="549"/>
      <c r="M22" s="555"/>
      <c r="N22" s="549"/>
      <c r="O22" s="189"/>
    </row>
    <row r="23" spans="1:15">
      <c r="A23" s="280" t="s">
        <v>35</v>
      </c>
      <c r="B23" s="381"/>
      <c r="C23" s="183"/>
      <c r="D23" s="184"/>
      <c r="E23" s="97"/>
      <c r="F23" s="184"/>
      <c r="G23" s="97"/>
      <c r="H23" s="233"/>
      <c r="I23" s="97"/>
      <c r="J23" s="184"/>
      <c r="K23" s="97"/>
      <c r="L23" s="551"/>
      <c r="M23" s="259"/>
      <c r="N23" s="551"/>
      <c r="O23" s="190"/>
    </row>
    <row r="24" spans="1:15" ht="13.5" thickBot="1">
      <c r="A24" s="280" t="s">
        <v>37</v>
      </c>
      <c r="B24" s="382"/>
      <c r="C24" s="150"/>
      <c r="D24" s="191"/>
      <c r="E24" s="192"/>
      <c r="F24" s="191"/>
      <c r="G24" s="192"/>
      <c r="H24" s="237"/>
      <c r="I24" s="192"/>
      <c r="J24" s="191"/>
      <c r="K24" s="192"/>
      <c r="L24" s="550"/>
      <c r="M24" s="556"/>
      <c r="N24" s="550"/>
      <c r="O24" s="193"/>
    </row>
    <row r="25" spans="1:15" ht="13.5" thickBot="1">
      <c r="A25" s="280" t="s">
        <v>39</v>
      </c>
      <c r="B25" s="807" t="s">
        <v>284</v>
      </c>
      <c r="C25" s="175"/>
      <c r="D25" s="176">
        <f>D10+D16+D21</f>
        <v>0</v>
      </c>
      <c r="E25" s="176"/>
      <c r="F25" s="176">
        <f>F10+F16+F21</f>
        <v>0</v>
      </c>
      <c r="G25" s="161">
        <v>9994900</v>
      </c>
      <c r="H25" s="230">
        <f>H10+H13+H17+H21</f>
        <v>0</v>
      </c>
      <c r="I25" s="176"/>
      <c r="J25" s="176">
        <f>J10+J16+J21</f>
        <v>0</v>
      </c>
      <c r="K25" s="176"/>
      <c r="L25" s="387">
        <f>SUM(L10+L13)</f>
        <v>0</v>
      </c>
      <c r="M25" s="375"/>
      <c r="N25" s="387">
        <f>SUM(N10+N13)</f>
        <v>0</v>
      </c>
      <c r="O25" s="160">
        <v>9994900</v>
      </c>
    </row>
    <row r="26" spans="1:15" ht="13.5" thickBot="1">
      <c r="A26" s="280" t="s">
        <v>41</v>
      </c>
      <c r="B26" s="701"/>
      <c r="C26" s="42"/>
      <c r="D26" s="805"/>
      <c r="E26" s="2"/>
      <c r="F26" s="805"/>
      <c r="G26" s="2"/>
      <c r="H26" s="238"/>
      <c r="I26" s="2"/>
      <c r="J26" s="805"/>
      <c r="K26" s="2"/>
      <c r="L26" s="552"/>
      <c r="M26" s="557"/>
      <c r="N26" s="552"/>
      <c r="O26" s="85"/>
    </row>
    <row r="27" spans="1:15" ht="13.5" thickBot="1">
      <c r="A27" s="795" t="s">
        <v>43</v>
      </c>
      <c r="B27" s="386" t="s">
        <v>152</v>
      </c>
      <c r="C27" s="198"/>
      <c r="D27" s="375">
        <f>D25</f>
        <v>0</v>
      </c>
      <c r="E27" s="375">
        <f t="shared" ref="E27:L27" si="0">E25</f>
        <v>0</v>
      </c>
      <c r="F27" s="375">
        <f t="shared" si="0"/>
        <v>0</v>
      </c>
      <c r="G27" s="375">
        <f t="shared" si="0"/>
        <v>9994900</v>
      </c>
      <c r="H27" s="387">
        <f t="shared" si="0"/>
        <v>0</v>
      </c>
      <c r="I27" s="375">
        <f t="shared" si="0"/>
        <v>0</v>
      </c>
      <c r="J27" s="375">
        <f t="shared" si="0"/>
        <v>0</v>
      </c>
      <c r="K27" s="375">
        <f t="shared" si="0"/>
        <v>0</v>
      </c>
      <c r="L27" s="387">
        <f t="shared" si="0"/>
        <v>0</v>
      </c>
      <c r="M27" s="375"/>
      <c r="N27" s="387">
        <f>SUM(N25)</f>
        <v>0</v>
      </c>
      <c r="O27" s="178">
        <v>9994900</v>
      </c>
    </row>
  </sheetData>
  <mergeCells count="11">
    <mergeCell ref="B8:C8"/>
    <mergeCell ref="B6:C6"/>
    <mergeCell ref="D6:E6"/>
    <mergeCell ref="F6:G6"/>
    <mergeCell ref="N5:O5"/>
    <mergeCell ref="H6:I6"/>
    <mergeCell ref="J6:K6"/>
    <mergeCell ref="N7:O7"/>
    <mergeCell ref="L7:M7"/>
    <mergeCell ref="L6:M6"/>
    <mergeCell ref="N6:O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fitToWidth="0" orientation="landscape" r:id="rId1"/>
  <headerFooter alignWithMargins="0">
    <oddHeader>&amp;C9. melléklet a 5/2016.(II.19.)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Sümegprága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Pénzügy</dc:creator>
  <cp:keywords/>
  <dc:description/>
  <cp:lastModifiedBy>X</cp:lastModifiedBy>
  <cp:revision/>
  <dcterms:created xsi:type="dcterms:W3CDTF">2007-06-18T06:49:20Z</dcterms:created>
  <dcterms:modified xsi:type="dcterms:W3CDTF">2023-02-15T19:14:20Z</dcterms:modified>
  <cp:category/>
  <cp:contentStatus/>
</cp:coreProperties>
</file>